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23001\Desktop\"/>
    </mc:Choice>
  </mc:AlternateContent>
  <bookViews>
    <workbookView xWindow="0" yWindow="0" windowWidth="25200" windowHeight="11055"/>
  </bookViews>
  <sheets>
    <sheet name="2016-17" sheetId="4" r:id="rId1"/>
    <sheet name="2015-16" sheetId="3" r:id="rId2"/>
    <sheet name="2014-15" sheetId="1" r:id="rId3"/>
    <sheet name="2013-14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C29" i="4" s="1"/>
  <c r="C16" i="4"/>
  <c r="C15" i="4"/>
  <c r="C10" i="4"/>
  <c r="C9" i="4"/>
  <c r="C8" i="4"/>
  <c r="C7" i="4"/>
  <c r="C6" i="4"/>
  <c r="C11" i="4" s="1"/>
  <c r="C18" i="4" s="1"/>
  <c r="C6" i="3" l="1"/>
  <c r="C11" i="3" s="1"/>
  <c r="C18" i="3" s="1"/>
  <c r="C7" i="3"/>
  <c r="C8" i="3"/>
  <c r="C9" i="3"/>
  <c r="C10" i="3"/>
  <c r="C15" i="3"/>
  <c r="C16" i="3"/>
  <c r="C28" i="3"/>
  <c r="C29" i="3" s="1"/>
  <c r="C28" i="2" l="1"/>
  <c r="B28" i="2"/>
  <c r="C27" i="2"/>
  <c r="C29" i="2" s="1"/>
  <c r="C14" i="2"/>
  <c r="C8" i="2"/>
  <c r="C7" i="2"/>
  <c r="C6" i="2"/>
  <c r="C5" i="2"/>
  <c r="C4" i="2"/>
  <c r="C28" i="1"/>
  <c r="C29" i="1" s="1"/>
  <c r="C16" i="1"/>
  <c r="C15" i="1"/>
  <c r="C10" i="1"/>
  <c r="C9" i="1"/>
  <c r="C8" i="1"/>
  <c r="C7" i="1"/>
  <c r="C6" i="1"/>
  <c r="C11" i="1" l="1"/>
  <c r="C18" i="1" s="1"/>
  <c r="C9" i="2"/>
  <c r="C16" i="2" s="1"/>
</calcChain>
</file>

<file path=xl/sharedStrings.xml><?xml version="1.0" encoding="utf-8"?>
<sst xmlns="http://schemas.openxmlformats.org/spreadsheetml/2006/main" count="90" uniqueCount="29">
  <si>
    <t>Ashfield District Council Parking Income and Expenditure Account 2014/15</t>
  </si>
  <si>
    <t>2014/15</t>
  </si>
  <si>
    <t>Expenditure</t>
  </si>
  <si>
    <t>£</t>
  </si>
  <si>
    <t>Staff</t>
  </si>
  <si>
    <t>Premises</t>
  </si>
  <si>
    <t>Equipment Maintenance</t>
  </si>
  <si>
    <t>Contractors</t>
  </si>
  <si>
    <t>Supplies and Services</t>
  </si>
  <si>
    <t>In-house staff</t>
  </si>
  <si>
    <t>Income</t>
  </si>
  <si>
    <t>On-Street Parking Income</t>
  </si>
  <si>
    <t>All On Street Parking Income is collected by Nottinghamshire County Council</t>
  </si>
  <si>
    <t>Off -Street Parking</t>
  </si>
  <si>
    <t>Show Off Street Parking PCN</t>
  </si>
  <si>
    <t>Net Surplus</t>
  </si>
  <si>
    <t>The surplus from car parking charges will be primarily used to fund car park improvement projects.</t>
  </si>
  <si>
    <t>Where there remains any surplus the Council invests this in other Transportation and Environmental</t>
  </si>
  <si>
    <t>services it provides. In 2014/15 this included supporting services in the following area</t>
  </si>
  <si>
    <t>Net Costs</t>
  </si>
  <si>
    <t>Waste Collection</t>
  </si>
  <si>
    <t>2013/14</t>
  </si>
  <si>
    <t>services it provides. In 2013/14 this included supporting services in the following area</t>
  </si>
  <si>
    <t>2015/16</t>
  </si>
  <si>
    <t>services it provides. In 2015/16 this included supporting services in the following area</t>
  </si>
  <si>
    <t>Ashfield District Council Parking Income and Expenditure Account 2015/16</t>
  </si>
  <si>
    <t>Ashfield District Council Parking Income and Expenditure Account 2016/17</t>
  </si>
  <si>
    <t>2016/17</t>
  </si>
  <si>
    <t>services it provides. In 2016/17 this included supporting services in the following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</si>
</sst>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" fontId="0" fillId="0" borderId="0" xfId="0" applyNumberFormat="1"/>
    <xf numFmtId="4" fontId="1" fillId="0" borderId="0" xfId="0" quotePrefix="1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1" xfId="0" applyNumberFormat="1" applyBorder="1"/>
    <xf numFmtId="4" fontId="0" fillId="0" borderId="0" xfId="0" quotePrefix="1" applyNumberFormat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13000/AppData/Local/Microsoft/Windows/INetCache/Content.Outlook/57FQIOQ2/Car%20Park%20Transparency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13000/AppData/Local/Microsoft/Windows/INetCache/Content.Outlook/57FQIOQ2/Car%20Park%20Transparency%202015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ounts\Colin\Year%20End%202014-15\Car%20Park%20Transparency%202014-15%20(Revis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hfield.gov.uk/Users/ad15012.ASHFIELD-DC/AppData/Local/Microsoft/Windows/Temporary%20Internet%20Files/Content.Outlook/NO6M01OX/Car%20Park%20Transparency%202013-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ounts\Budget%20Preparation\Budget%2015-16\Completed%20Bud%20WP's\Environment%20Budget%20Summ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hfield.gov.uk/accounts/Statement%20of%20Accounts%202013-14/Final%20Accounts%20Tables%202013-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ounts\Statement%20of%20Accounts%202013-14\Final%20Accounts%20Tables%202013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10"/>
      <sheetName val="Waste"/>
    </sheetNames>
    <sheetDataSet>
      <sheetData sheetId="0"/>
      <sheetData sheetId="1">
        <row r="3">
          <cell r="D3">
            <v>2430.12</v>
          </cell>
        </row>
        <row r="4">
          <cell r="D4">
            <v>38381.629999999997</v>
          </cell>
        </row>
        <row r="5">
          <cell r="D5">
            <v>1500</v>
          </cell>
        </row>
        <row r="6">
          <cell r="D6">
            <v>4342.3</v>
          </cell>
        </row>
        <row r="7">
          <cell r="D7">
            <v>-661.74</v>
          </cell>
        </row>
        <row r="8">
          <cell r="D8">
            <v>43448.95</v>
          </cell>
        </row>
        <row r="9">
          <cell r="D9">
            <v>9817.36</v>
          </cell>
        </row>
        <row r="10">
          <cell r="D10">
            <v>90.16</v>
          </cell>
        </row>
        <row r="11">
          <cell r="D11">
            <v>11814.75</v>
          </cell>
        </row>
        <row r="12">
          <cell r="D12">
            <v>9475.81</v>
          </cell>
        </row>
        <row r="13">
          <cell r="D13">
            <v>1850</v>
          </cell>
        </row>
        <row r="14">
          <cell r="D14">
            <v>44835.92</v>
          </cell>
        </row>
        <row r="16">
          <cell r="D16">
            <v>-165492.26999999999</v>
          </cell>
        </row>
        <row r="17">
          <cell r="D17">
            <v>-6241.41</v>
          </cell>
        </row>
      </sheetData>
      <sheetData sheetId="2">
        <row r="2">
          <cell r="F2">
            <v>2181942.66</v>
          </cell>
        </row>
        <row r="42">
          <cell r="F42">
            <v>32118.29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0"/>
      <sheetName val="Waste"/>
    </sheetNames>
    <sheetDataSet>
      <sheetData sheetId="0">
        <row r="3">
          <cell r="D3">
            <v>0</v>
          </cell>
        </row>
        <row r="4">
          <cell r="D4">
            <v>2400</v>
          </cell>
        </row>
        <row r="5">
          <cell r="D5">
            <v>41166.629999999997</v>
          </cell>
        </row>
        <row r="6">
          <cell r="D6">
            <v>0</v>
          </cell>
        </row>
        <row r="7">
          <cell r="D7">
            <v>2473.14</v>
          </cell>
        </row>
        <row r="8">
          <cell r="D8">
            <v>4936</v>
          </cell>
        </row>
        <row r="9">
          <cell r="D9">
            <v>54225.34</v>
          </cell>
        </row>
        <row r="10">
          <cell r="D10">
            <v>9064.7000000000007</v>
          </cell>
        </row>
        <row r="11">
          <cell r="D11">
            <v>109.39</v>
          </cell>
        </row>
        <row r="12">
          <cell r="D12">
            <v>15099.17</v>
          </cell>
        </row>
        <row r="13">
          <cell r="D13">
            <v>2675.54</v>
          </cell>
        </row>
        <row r="14">
          <cell r="D14">
            <v>12829.3</v>
          </cell>
        </row>
        <row r="16">
          <cell r="D16">
            <v>1590</v>
          </cell>
        </row>
        <row r="17">
          <cell r="D17">
            <v>0</v>
          </cell>
        </row>
        <row r="18">
          <cell r="D18">
            <v>55505.66</v>
          </cell>
        </row>
        <row r="20">
          <cell r="D20">
            <v>-208905.03</v>
          </cell>
        </row>
        <row r="21">
          <cell r="D21">
            <v>-6241.47</v>
          </cell>
        </row>
      </sheetData>
      <sheetData sheetId="1">
        <row r="2">
          <cell r="F2">
            <v>2550202.3499999987</v>
          </cell>
        </row>
        <row r="44">
          <cell r="F44">
            <v>5238.96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10"/>
      <sheetName val="Waste Management"/>
    </sheetNames>
    <sheetDataSet>
      <sheetData sheetId="0"/>
      <sheetData sheetId="1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2305.1999999999998</v>
          </cell>
        </row>
        <row r="7">
          <cell r="D7">
            <v>37960</v>
          </cell>
        </row>
        <row r="8">
          <cell r="D8">
            <v>0</v>
          </cell>
        </row>
        <row r="9">
          <cell r="D9">
            <v>4118.6099999999997</v>
          </cell>
        </row>
        <row r="10">
          <cell r="D10">
            <v>9771</v>
          </cell>
        </row>
        <row r="11">
          <cell r="D11">
            <v>56771.95</v>
          </cell>
        </row>
        <row r="12">
          <cell r="D12">
            <v>9144.99</v>
          </cell>
        </row>
        <row r="13">
          <cell r="D13">
            <v>95.68</v>
          </cell>
        </row>
        <row r="14">
          <cell r="D14">
            <v>11474</v>
          </cell>
        </row>
        <row r="16">
          <cell r="D16">
            <v>8737.9</v>
          </cell>
        </row>
        <row r="17">
          <cell r="D17">
            <v>1</v>
          </cell>
        </row>
        <row r="18">
          <cell r="D18">
            <v>2449</v>
          </cell>
        </row>
        <row r="19">
          <cell r="D19">
            <v>225.9</v>
          </cell>
        </row>
        <row r="20">
          <cell r="D20">
            <v>982.15</v>
          </cell>
        </row>
        <row r="21">
          <cell r="D21">
            <v>40</v>
          </cell>
        </row>
        <row r="22">
          <cell r="D22">
            <v>0.33</v>
          </cell>
        </row>
        <row r="23">
          <cell r="D23">
            <v>1530</v>
          </cell>
        </row>
        <row r="24">
          <cell r="D24">
            <v>79.599999999999994</v>
          </cell>
        </row>
        <row r="25">
          <cell r="D25">
            <v>35574.68</v>
          </cell>
        </row>
        <row r="27">
          <cell r="D27">
            <v>-225775.54</v>
          </cell>
        </row>
        <row r="28">
          <cell r="D28">
            <v>-1866.6</v>
          </cell>
        </row>
        <row r="29">
          <cell r="D29">
            <v>2440</v>
          </cell>
        </row>
      </sheetData>
      <sheetData sheetId="2">
        <row r="2">
          <cell r="D2">
            <v>2248258.6800000002</v>
          </cell>
        </row>
        <row r="43">
          <cell r="D43">
            <v>89949.04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10000"/>
      <sheetName val="D35147"/>
    </sheetNames>
    <sheetDataSet>
      <sheetData sheetId="0"/>
      <sheetData sheetId="1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2157.6</v>
          </cell>
        </row>
        <row r="7">
          <cell r="D7">
            <v>31833.599999999999</v>
          </cell>
        </row>
        <row r="8">
          <cell r="D8">
            <v>0</v>
          </cell>
        </row>
        <row r="9">
          <cell r="D9">
            <v>2739.96</v>
          </cell>
        </row>
        <row r="10">
          <cell r="D10">
            <v>9869.58</v>
          </cell>
        </row>
        <row r="11">
          <cell r="D11">
            <v>55488.160000000003</v>
          </cell>
        </row>
        <row r="12">
          <cell r="D12">
            <v>9781.08</v>
          </cell>
        </row>
        <row r="13">
          <cell r="D13">
            <v>88.06</v>
          </cell>
        </row>
        <row r="14">
          <cell r="D14">
            <v>11516.86</v>
          </cell>
        </row>
        <row r="15">
          <cell r="D15">
            <v>3568.01</v>
          </cell>
        </row>
        <row r="16">
          <cell r="D16">
            <v>1463.31</v>
          </cell>
        </row>
        <row r="17">
          <cell r="D17">
            <v>1750</v>
          </cell>
        </row>
        <row r="18">
          <cell r="D18">
            <v>482.36</v>
          </cell>
        </row>
        <row r="19">
          <cell r="D19">
            <v>39605.480000000003</v>
          </cell>
        </row>
        <row r="21">
          <cell r="D21">
            <v>-224214.65</v>
          </cell>
        </row>
        <row r="22">
          <cell r="D22">
            <v>-2193.3200000000002</v>
          </cell>
        </row>
        <row r="23">
          <cell r="D23">
            <v>-1385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D Environment"/>
      <sheetName val="Community Protection"/>
      <sheetName val="Environmental Health"/>
      <sheetName val="Environmental Services"/>
      <sheetName val="Waste"/>
      <sheetName val="Transport &amp; Depot"/>
      <sheetName val="New Cross Support Te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0">
          <cell r="D210">
            <v>181165.64</v>
          </cell>
        </row>
        <row r="213">
          <cell r="D213">
            <v>2564626.4299999997</v>
          </cell>
        </row>
      </sheetData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Schedule 12-13"/>
      <sheetName val="Explanatory Forword"/>
      <sheetName val="Movement of Reserves"/>
      <sheetName val="I+E"/>
      <sheetName val="Balance Sheet"/>
      <sheetName val="Cash Flow"/>
      <sheetName val="6. Adjustment"/>
      <sheetName val="7. Resource Alloc"/>
      <sheetName val="7a. Resource Alloc"/>
      <sheetName val="8. Grant Income"/>
      <sheetName val="9. Interest Payable"/>
      <sheetName val="10. Fixed Assets"/>
      <sheetName val="12. Asset Valuations"/>
      <sheetName val="13. Intangible"/>
      <sheetName val="14. Sale of Assets"/>
      <sheetName val="15. Financial Instruments"/>
      <sheetName val="16. Inventories"/>
      <sheetName val="18. Debtors"/>
      <sheetName val="19. Cash "/>
      <sheetName val="20. Assets Held For Sale"/>
      <sheetName val="21. Creditors"/>
      <sheetName val="22. Provisions"/>
      <sheetName val="23. Usable Reserves"/>
      <sheetName val="24. Unusable Reserves"/>
      <sheetName val="25. Cash Flow"/>
      <sheetName val="26. Trading Undertakings"/>
      <sheetName val="27. Agency Services"/>
      <sheetName val="29. Officers Remuneration"/>
      <sheetName val="30. Audit Costs"/>
      <sheetName val="32. CFR"/>
      <sheetName val="33. Leases"/>
      <sheetName val="34. Leases"/>
      <sheetName val="35. Impairment"/>
      <sheetName val="36. Pensions"/>
      <sheetName val="36a. Pensions Memo"/>
      <sheetName val="39. Deferred Credits"/>
      <sheetName val="40. Joint Crem"/>
      <sheetName val="41. Risk from FI"/>
      <sheetName val="42. Trust Funds"/>
      <sheetName val="HRA Statements"/>
      <sheetName val="HRA Notes"/>
      <sheetName val="Collection Fund"/>
      <sheetName val="Collection Fund Notes"/>
      <sheetName val="Group Movement of Reserves"/>
      <sheetName val="Group I+E"/>
      <sheetName val="GrBalance Sheet "/>
      <sheetName val="grpcashflow"/>
      <sheetName val="Group Segmental"/>
    </sheetNames>
    <sheetDataSet>
      <sheetData sheetId="0" refreshError="1"/>
      <sheetData sheetId="1" refreshError="1"/>
      <sheetData sheetId="2" refreshError="1"/>
      <sheetData sheetId="3">
        <row r="13">
          <cell r="H13" t="str">
            <v>Highways, Roads and Transport Services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Schedule 12-13"/>
      <sheetName val="Explanatory Forword"/>
      <sheetName val="Movement of Reserves"/>
      <sheetName val="I+E"/>
      <sheetName val="Balance Sheet"/>
      <sheetName val="Cash Flow"/>
      <sheetName val="6. Adjustment"/>
      <sheetName val="7. Resource Alloc"/>
      <sheetName val="7a. Resource Alloc"/>
      <sheetName val="8. Grant Income"/>
      <sheetName val="9. Interest Payable"/>
      <sheetName val="10. Fixed Assets"/>
      <sheetName val="12. Asset Valuations"/>
      <sheetName val="13. Intangible"/>
      <sheetName val="14. Sale of Assets"/>
      <sheetName val="15. Financial Instruments"/>
      <sheetName val="16. Inventories"/>
      <sheetName val="18. Debtors"/>
      <sheetName val="19. Cash "/>
      <sheetName val="20. Assets Held For Sale"/>
      <sheetName val="21. Creditors"/>
      <sheetName val="22. Provisions"/>
      <sheetName val="23. Usable Reserves"/>
      <sheetName val="24. Unusable Reserves"/>
      <sheetName val="25. Cash Flow"/>
      <sheetName val="26. Trading Undertakings"/>
      <sheetName val="27. Agency Services"/>
      <sheetName val="29. Officers Remuneration"/>
      <sheetName val="30. Audit Costs"/>
      <sheetName val="32. CFR"/>
      <sheetName val="33. Leases"/>
      <sheetName val="34. Leases"/>
      <sheetName val="35. Impairment"/>
      <sheetName val="36. Pensions"/>
      <sheetName val="36a. Pensions Memo"/>
      <sheetName val="39. Deferred Credits"/>
      <sheetName val="40. Joint Crem"/>
      <sheetName val="41. Risk from FI"/>
      <sheetName val="42. Trust Funds"/>
      <sheetName val="HRA Statements"/>
      <sheetName val="HRA Notes"/>
      <sheetName val="Collection Fund"/>
      <sheetName val="Collection Fund Notes"/>
      <sheetName val="Group Movement of Reserves"/>
      <sheetName val="Group I+E"/>
      <sheetName val="GrBalance Sheet "/>
      <sheetName val="grpcashflow"/>
      <sheetName val="Group Segmental"/>
    </sheetNames>
    <sheetDataSet>
      <sheetData sheetId="0"/>
      <sheetData sheetId="1"/>
      <sheetData sheetId="2"/>
      <sheetData sheetId="3">
        <row r="13">
          <cell r="M13">
            <v>34.399999999999977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8" workbookViewId="0">
      <selection activeCell="B35" sqref="B35"/>
    </sheetView>
  </sheetViews>
  <sheetFormatPr defaultRowHeight="15" x14ac:dyDescent="0.25"/>
  <cols>
    <col min="1" max="1" width="11.85546875" bestFit="1" customWidth="1"/>
    <col min="2" max="2" width="36.85546875" bestFit="1" customWidth="1"/>
    <col min="3" max="3" width="11.7109375" style="2" bestFit="1" customWidth="1"/>
  </cols>
  <sheetData>
    <row r="1" spans="1:4" ht="18.75" x14ac:dyDescent="0.3">
      <c r="A1" s="1" t="s">
        <v>26</v>
      </c>
    </row>
    <row r="3" spans="1:4" x14ac:dyDescent="0.25">
      <c r="C3" s="3" t="s">
        <v>27</v>
      </c>
    </row>
    <row r="4" spans="1:4" x14ac:dyDescent="0.25">
      <c r="A4" s="4" t="s">
        <v>2</v>
      </c>
      <c r="C4" s="5" t="s">
        <v>3</v>
      </c>
    </row>
    <row r="5" spans="1:4" x14ac:dyDescent="0.25">
      <c r="B5" t="s">
        <v>4</v>
      </c>
      <c r="C5" s="2">
        <v>0</v>
      </c>
    </row>
    <row r="6" spans="1:4" x14ac:dyDescent="0.25">
      <c r="B6" t="s">
        <v>5</v>
      </c>
      <c r="C6" s="8">
        <f>SUM([1]N10!D3:D9)</f>
        <v>99258.62000000001</v>
      </c>
    </row>
    <row r="7" spans="1:4" x14ac:dyDescent="0.25">
      <c r="B7" t="s">
        <v>6</v>
      </c>
      <c r="C7" s="8">
        <f>[1]N10!D11</f>
        <v>11814.75</v>
      </c>
    </row>
    <row r="8" spans="1:4" x14ac:dyDescent="0.25">
      <c r="B8" t="s">
        <v>7</v>
      </c>
      <c r="C8" s="8">
        <f>[1]N10!D12</f>
        <v>9475.81</v>
      </c>
    </row>
    <row r="9" spans="1:4" x14ac:dyDescent="0.25">
      <c r="B9" t="s">
        <v>8</v>
      </c>
      <c r="C9" s="8">
        <f>[1]N10!D10</f>
        <v>90.16</v>
      </c>
    </row>
    <row r="10" spans="1:4" x14ac:dyDescent="0.25">
      <c r="B10" t="s">
        <v>9</v>
      </c>
      <c r="C10" s="8">
        <f>SUM([1]N10!D13:D14)</f>
        <v>46685.919999999998</v>
      </c>
    </row>
    <row r="11" spans="1:4" x14ac:dyDescent="0.25">
      <c r="C11" s="6">
        <f>SUM(C5:C10)</f>
        <v>167325.26</v>
      </c>
    </row>
    <row r="13" spans="1:4" x14ac:dyDescent="0.25">
      <c r="A13" s="4" t="s">
        <v>10</v>
      </c>
    </row>
    <row r="14" spans="1:4" x14ac:dyDescent="0.25">
      <c r="B14" t="s">
        <v>11</v>
      </c>
      <c r="C14" s="2">
        <v>0</v>
      </c>
      <c r="D14" t="s">
        <v>12</v>
      </c>
    </row>
    <row r="15" spans="1:4" x14ac:dyDescent="0.25">
      <c r="B15" t="s">
        <v>13</v>
      </c>
      <c r="C15" s="2">
        <f>SUM([1]N10!D16:D17)</f>
        <v>-171733.68</v>
      </c>
      <c r="D15" t="s">
        <v>14</v>
      </c>
    </row>
    <row r="16" spans="1:4" x14ac:dyDescent="0.25">
      <c r="C16" s="6">
        <f>SUM(C14:C15)</f>
        <v>-171733.68</v>
      </c>
    </row>
    <row r="18" spans="1:3" x14ac:dyDescent="0.25">
      <c r="A18" s="4" t="s">
        <v>15</v>
      </c>
      <c r="C18" s="2">
        <f>C11+C16</f>
        <v>-4408.4199999999837</v>
      </c>
    </row>
    <row r="21" spans="1:3" x14ac:dyDescent="0.25">
      <c r="A21" t="s">
        <v>16</v>
      </c>
    </row>
    <row r="22" spans="1:3" x14ac:dyDescent="0.25">
      <c r="A22" t="s">
        <v>17</v>
      </c>
    </row>
    <row r="23" spans="1:3" x14ac:dyDescent="0.25">
      <c r="A23" t="s">
        <v>28</v>
      </c>
    </row>
    <row r="25" spans="1:3" x14ac:dyDescent="0.25">
      <c r="C25" s="5" t="s">
        <v>19</v>
      </c>
    </row>
    <row r="26" spans="1:3" x14ac:dyDescent="0.25">
      <c r="C26" s="3" t="s">
        <v>27</v>
      </c>
    </row>
    <row r="27" spans="1:3" x14ac:dyDescent="0.25">
      <c r="C27" s="5" t="s">
        <v>3</v>
      </c>
    </row>
    <row r="28" spans="1:3" x14ac:dyDescent="0.25">
      <c r="B28" t="s">
        <v>20</v>
      </c>
      <c r="C28" s="2">
        <f>[1]Waste!F2-[1]Waste!F42</f>
        <v>2149824.37</v>
      </c>
    </row>
    <row r="29" spans="1:3" x14ac:dyDescent="0.25">
      <c r="C29" s="6">
        <f>SUM(C28:C28)</f>
        <v>2149824.37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2" sqref="D32"/>
    </sheetView>
  </sheetViews>
  <sheetFormatPr defaultRowHeight="15" x14ac:dyDescent="0.25"/>
  <cols>
    <col min="1" max="1" width="11.85546875" bestFit="1" customWidth="1"/>
    <col min="2" max="2" width="36.85546875" bestFit="1" customWidth="1"/>
    <col min="3" max="3" width="11.7109375" style="2" bestFit="1" customWidth="1"/>
  </cols>
  <sheetData>
    <row r="1" spans="1:4" ht="18.75" x14ac:dyDescent="0.3">
      <c r="A1" s="1" t="s">
        <v>25</v>
      </c>
    </row>
    <row r="3" spans="1:4" x14ac:dyDescent="0.25">
      <c r="C3" s="3" t="s">
        <v>23</v>
      </c>
    </row>
    <row r="4" spans="1:4" x14ac:dyDescent="0.25">
      <c r="A4" s="4" t="s">
        <v>2</v>
      </c>
      <c r="C4" s="5" t="s">
        <v>3</v>
      </c>
    </row>
    <row r="5" spans="1:4" x14ac:dyDescent="0.25">
      <c r="B5" t="s">
        <v>4</v>
      </c>
      <c r="C5" s="2">
        <v>0</v>
      </c>
    </row>
    <row r="6" spans="1:4" x14ac:dyDescent="0.25">
      <c r="B6" t="s">
        <v>5</v>
      </c>
      <c r="C6" s="2">
        <f>SUM([2]N10!D3:D11)</f>
        <v>114375.19999999998</v>
      </c>
    </row>
    <row r="7" spans="1:4" x14ac:dyDescent="0.25">
      <c r="B7" t="s">
        <v>6</v>
      </c>
      <c r="C7" s="2">
        <f>[2]N10!D12</f>
        <v>15099.17</v>
      </c>
    </row>
    <row r="8" spans="1:4" x14ac:dyDescent="0.25">
      <c r="B8" t="s">
        <v>7</v>
      </c>
      <c r="C8" s="2">
        <f>[2]N10!D14</f>
        <v>12829.3</v>
      </c>
    </row>
    <row r="9" spans="1:4" x14ac:dyDescent="0.25">
      <c r="B9" t="s">
        <v>8</v>
      </c>
      <c r="C9" s="2">
        <f>SUM([2]N10!D13)</f>
        <v>2675.54</v>
      </c>
    </row>
    <row r="10" spans="1:4" x14ac:dyDescent="0.25">
      <c r="B10" t="s">
        <v>9</v>
      </c>
      <c r="C10" s="2">
        <f>SUM([2]N10!D16:D18)</f>
        <v>57095.66</v>
      </c>
    </row>
    <row r="11" spans="1:4" x14ac:dyDescent="0.25">
      <c r="C11" s="6">
        <f>SUM(C5:C10)</f>
        <v>202074.87</v>
      </c>
    </row>
    <row r="13" spans="1:4" x14ac:dyDescent="0.25">
      <c r="A13" s="4" t="s">
        <v>10</v>
      </c>
    </row>
    <row r="14" spans="1:4" x14ac:dyDescent="0.25">
      <c r="B14" t="s">
        <v>11</v>
      </c>
      <c r="C14" s="2">
        <v>0</v>
      </c>
      <c r="D14" t="s">
        <v>12</v>
      </c>
    </row>
    <row r="15" spans="1:4" x14ac:dyDescent="0.25">
      <c r="B15" t="s">
        <v>13</v>
      </c>
      <c r="C15" s="2">
        <f>SUM([2]N10!D20:D21)</f>
        <v>-215146.5</v>
      </c>
      <c r="D15" t="s">
        <v>14</v>
      </c>
    </row>
    <row r="16" spans="1:4" x14ac:dyDescent="0.25">
      <c r="C16" s="6">
        <f>SUM(C14:C15)</f>
        <v>-215146.5</v>
      </c>
    </row>
    <row r="18" spans="1:3" x14ac:dyDescent="0.25">
      <c r="A18" s="4" t="s">
        <v>15</v>
      </c>
      <c r="C18" s="2">
        <f>C11+C16</f>
        <v>-13071.630000000005</v>
      </c>
    </row>
    <row r="21" spans="1:3" x14ac:dyDescent="0.25">
      <c r="A21" t="s">
        <v>16</v>
      </c>
    </row>
    <row r="22" spans="1:3" x14ac:dyDescent="0.25">
      <c r="A22" t="s">
        <v>17</v>
      </c>
    </row>
    <row r="23" spans="1:3" x14ac:dyDescent="0.25">
      <c r="A23" t="s">
        <v>24</v>
      </c>
    </row>
    <row r="25" spans="1:3" x14ac:dyDescent="0.25">
      <c r="C25" s="5" t="s">
        <v>19</v>
      </c>
    </row>
    <row r="26" spans="1:3" x14ac:dyDescent="0.25">
      <c r="C26" s="3" t="s">
        <v>23</v>
      </c>
    </row>
    <row r="27" spans="1:3" x14ac:dyDescent="0.25">
      <c r="C27" s="5" t="s">
        <v>3</v>
      </c>
    </row>
    <row r="28" spans="1:3" x14ac:dyDescent="0.25">
      <c r="B28" t="s">
        <v>20</v>
      </c>
      <c r="C28" s="2">
        <f>[2]Waste!F2-[2]Waste!F44</f>
        <v>2544963.3899999987</v>
      </c>
    </row>
    <row r="29" spans="1:3" x14ac:dyDescent="0.25">
      <c r="C29" s="6">
        <f>SUM(C28:C28)</f>
        <v>2544963.3899999987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I21" sqref="I21"/>
    </sheetView>
  </sheetViews>
  <sheetFormatPr defaultRowHeight="15" x14ac:dyDescent="0.25"/>
  <cols>
    <col min="1" max="1" width="11.85546875" bestFit="1" customWidth="1"/>
    <col min="2" max="2" width="36.85546875" bestFit="1" customWidth="1"/>
    <col min="3" max="3" width="11.7109375" style="2" bestFit="1" customWidth="1"/>
  </cols>
  <sheetData>
    <row r="1" spans="1:4" ht="18.75" x14ac:dyDescent="0.3">
      <c r="A1" s="1" t="s">
        <v>0</v>
      </c>
    </row>
    <row r="3" spans="1:4" x14ac:dyDescent="0.25">
      <c r="C3" s="3" t="s">
        <v>1</v>
      </c>
    </row>
    <row r="4" spans="1:4" x14ac:dyDescent="0.25">
      <c r="A4" s="4" t="s">
        <v>2</v>
      </c>
      <c r="C4" s="5" t="s">
        <v>3</v>
      </c>
    </row>
    <row r="5" spans="1:4" x14ac:dyDescent="0.25">
      <c r="B5" t="s">
        <v>4</v>
      </c>
      <c r="C5" s="2">
        <v>0</v>
      </c>
    </row>
    <row r="6" spans="1:4" x14ac:dyDescent="0.25">
      <c r="B6" t="s">
        <v>5</v>
      </c>
      <c r="C6" s="2">
        <f>SUM([3]N10!D3:D13)</f>
        <v>120167.43</v>
      </c>
    </row>
    <row r="7" spans="1:4" x14ac:dyDescent="0.25">
      <c r="B7" t="s">
        <v>6</v>
      </c>
      <c r="C7" s="2">
        <f>[3]N10!D14</f>
        <v>11474</v>
      </c>
    </row>
    <row r="8" spans="1:4" x14ac:dyDescent="0.25">
      <c r="B8" t="s">
        <v>7</v>
      </c>
      <c r="C8" s="2">
        <f>[3]N10!D16</f>
        <v>8737.9</v>
      </c>
    </row>
    <row r="9" spans="1:4" x14ac:dyDescent="0.25">
      <c r="B9" t="s">
        <v>8</v>
      </c>
      <c r="C9" s="2">
        <f>SUM([3]N10!D17:D22)</f>
        <v>3698.38</v>
      </c>
    </row>
    <row r="10" spans="1:4" x14ac:dyDescent="0.25">
      <c r="B10" t="s">
        <v>9</v>
      </c>
      <c r="C10" s="2">
        <f>SUM([3]N10!D23:D25)</f>
        <v>37184.28</v>
      </c>
    </row>
    <row r="11" spans="1:4" x14ac:dyDescent="0.25">
      <c r="C11" s="6">
        <f>SUM(C5:C10)</f>
        <v>181261.99</v>
      </c>
    </row>
    <row r="13" spans="1:4" x14ac:dyDescent="0.25">
      <c r="A13" s="4" t="s">
        <v>10</v>
      </c>
    </row>
    <row r="14" spans="1:4" x14ac:dyDescent="0.25">
      <c r="B14" t="s">
        <v>11</v>
      </c>
      <c r="C14" s="2">
        <v>0</v>
      </c>
      <c r="D14" t="s">
        <v>12</v>
      </c>
    </row>
    <row r="15" spans="1:4" x14ac:dyDescent="0.25">
      <c r="B15" t="s">
        <v>13</v>
      </c>
      <c r="C15" s="2">
        <f>SUM([3]N10!D27:D29)</f>
        <v>-225202.14</v>
      </c>
      <c r="D15" t="s">
        <v>14</v>
      </c>
    </row>
    <row r="16" spans="1:4" x14ac:dyDescent="0.25">
      <c r="C16" s="6">
        <f>SUM([3]N10!D27:D29)</f>
        <v>-225202.14</v>
      </c>
    </row>
    <row r="18" spans="1:3" x14ac:dyDescent="0.25">
      <c r="A18" s="4" t="s">
        <v>15</v>
      </c>
      <c r="C18" s="2">
        <f>C11+C16</f>
        <v>-43940.150000000023</v>
      </c>
    </row>
    <row r="21" spans="1:3" x14ac:dyDescent="0.25">
      <c r="A21" t="s">
        <v>16</v>
      </c>
    </row>
    <row r="22" spans="1:3" x14ac:dyDescent="0.25">
      <c r="A22" t="s">
        <v>17</v>
      </c>
    </row>
    <row r="23" spans="1:3" x14ac:dyDescent="0.25">
      <c r="A23" t="s">
        <v>18</v>
      </c>
    </row>
    <row r="25" spans="1:3" x14ac:dyDescent="0.25">
      <c r="C25" s="5" t="s">
        <v>19</v>
      </c>
    </row>
    <row r="26" spans="1:3" x14ac:dyDescent="0.25">
      <c r="C26" s="3" t="s">
        <v>1</v>
      </c>
    </row>
    <row r="27" spans="1:3" x14ac:dyDescent="0.25">
      <c r="C27" s="5" t="s">
        <v>3</v>
      </c>
    </row>
    <row r="28" spans="1:3" x14ac:dyDescent="0.25">
      <c r="B28" t="s">
        <v>20</v>
      </c>
      <c r="C28" s="2">
        <f>'[3]Waste Management'!D2-'[3]Waste Management'!D43</f>
        <v>2158309.64</v>
      </c>
    </row>
    <row r="29" spans="1:3" x14ac:dyDescent="0.25">
      <c r="C29" s="6">
        <f>SUM(C28:C28)</f>
        <v>2158309.64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B28" sqref="B28"/>
    </sheetView>
  </sheetViews>
  <sheetFormatPr defaultRowHeight="15" x14ac:dyDescent="0.25"/>
  <cols>
    <col min="1" max="1" width="11.85546875" bestFit="1" customWidth="1"/>
    <col min="2" max="2" width="36.85546875" bestFit="1" customWidth="1"/>
    <col min="3" max="3" width="11.7109375" style="2" bestFit="1" customWidth="1"/>
  </cols>
  <sheetData>
    <row r="1" spans="1:4" x14ac:dyDescent="0.25">
      <c r="C1" s="5" t="s">
        <v>21</v>
      </c>
    </row>
    <row r="2" spans="1:4" x14ac:dyDescent="0.25">
      <c r="A2" s="4" t="s">
        <v>2</v>
      </c>
      <c r="C2" s="5" t="s">
        <v>3</v>
      </c>
    </row>
    <row r="3" spans="1:4" x14ac:dyDescent="0.25">
      <c r="B3" t="s">
        <v>4</v>
      </c>
      <c r="C3" s="2">
        <v>0</v>
      </c>
    </row>
    <row r="4" spans="1:4" x14ac:dyDescent="0.25">
      <c r="B4" t="s">
        <v>5</v>
      </c>
      <c r="C4" s="2">
        <f>SUM([4]N10000!D3:D13)</f>
        <v>111958.04</v>
      </c>
    </row>
    <row r="5" spans="1:4" x14ac:dyDescent="0.25">
      <c r="B5" t="s">
        <v>6</v>
      </c>
      <c r="C5" s="2">
        <f>[4]N10000!D14</f>
        <v>11516.86</v>
      </c>
    </row>
    <row r="6" spans="1:4" x14ac:dyDescent="0.25">
      <c r="B6" t="s">
        <v>7</v>
      </c>
      <c r="C6" s="2">
        <f>[4]N10000!D15</f>
        <v>3568.01</v>
      </c>
    </row>
    <row r="7" spans="1:4" x14ac:dyDescent="0.25">
      <c r="B7" t="s">
        <v>8</v>
      </c>
      <c r="C7" s="2">
        <f>[4]N10000!D16</f>
        <v>1463.31</v>
      </c>
    </row>
    <row r="8" spans="1:4" x14ac:dyDescent="0.25">
      <c r="B8" t="s">
        <v>9</v>
      </c>
      <c r="C8" s="2">
        <f>SUM([4]N10000!D17:D19)</f>
        <v>41837.840000000004</v>
      </c>
    </row>
    <row r="9" spans="1:4" x14ac:dyDescent="0.25">
      <c r="C9" s="6">
        <f>SUM(C3:C8)</f>
        <v>170344.06</v>
      </c>
    </row>
    <row r="11" spans="1:4" x14ac:dyDescent="0.25">
      <c r="A11" s="4" t="s">
        <v>10</v>
      </c>
    </row>
    <row r="12" spans="1:4" x14ac:dyDescent="0.25">
      <c r="B12" t="s">
        <v>11</v>
      </c>
      <c r="C12" s="2">
        <v>0</v>
      </c>
      <c r="D12" t="s">
        <v>12</v>
      </c>
    </row>
    <row r="13" spans="1:4" x14ac:dyDescent="0.25">
      <c r="B13" t="s">
        <v>13</v>
      </c>
      <c r="C13" s="2">
        <v>-227792.97</v>
      </c>
    </row>
    <row r="14" spans="1:4" x14ac:dyDescent="0.25">
      <c r="C14" s="6">
        <f>SUM([4]N10000!D21:D23)</f>
        <v>-227792.97</v>
      </c>
    </row>
    <row r="16" spans="1:4" x14ac:dyDescent="0.25">
      <c r="A16" s="4" t="s">
        <v>15</v>
      </c>
      <c r="C16" s="2">
        <f>C14+C9</f>
        <v>-57448.91</v>
      </c>
    </row>
    <row r="19" spans="1:3" x14ac:dyDescent="0.25">
      <c r="A19" t="s">
        <v>16</v>
      </c>
    </row>
    <row r="20" spans="1:3" x14ac:dyDescent="0.25">
      <c r="A20" t="s">
        <v>17</v>
      </c>
    </row>
    <row r="21" spans="1:3" x14ac:dyDescent="0.25">
      <c r="A21" t="s">
        <v>22</v>
      </c>
    </row>
    <row r="23" spans="1:3" x14ac:dyDescent="0.25">
      <c r="C23" s="5" t="s">
        <v>19</v>
      </c>
    </row>
    <row r="24" spans="1:3" x14ac:dyDescent="0.25">
      <c r="C24" s="5" t="s">
        <v>21</v>
      </c>
    </row>
    <row r="25" spans="1:3" x14ac:dyDescent="0.25">
      <c r="C25" s="5" t="s">
        <v>3</v>
      </c>
    </row>
    <row r="26" spans="1:3" x14ac:dyDescent="0.25">
      <c r="C26" s="7"/>
    </row>
    <row r="27" spans="1:3" x14ac:dyDescent="0.25">
      <c r="B27" t="s">
        <v>20</v>
      </c>
      <c r="C27" s="2">
        <f>[5]Waste!$D$213-[5]Waste!$D$210</f>
        <v>2383460.7899999996</v>
      </c>
    </row>
    <row r="28" spans="1:3" x14ac:dyDescent="0.25">
      <c r="B28" t="str">
        <f>'[6]I+E'!$H$13</f>
        <v>Highways, Roads and Transport Services</v>
      </c>
      <c r="C28" s="2">
        <f>'[7]I+E'!$M$13*1000</f>
        <v>34399.999999999978</v>
      </c>
    </row>
    <row r="29" spans="1:3" x14ac:dyDescent="0.25">
      <c r="C29" s="6">
        <f>SUM(C27:C28)</f>
        <v>2417860.7899999996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2016-17</vt:lpstr>
      <vt:lpstr>2015-16</vt:lpstr>
      <vt:lpstr>2014-15</vt:lpstr>
      <vt:lpstr>2013-14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R.Bowskill</cp:lastModifiedBy>
  <dcterms:created xsi:type="dcterms:W3CDTF">2016-01-18T11:32:55Z</dcterms:created>
  <dcterms:modified xsi:type="dcterms:W3CDTF">2017-12-11T15:17:20Z</dcterms:modified>
</cp:coreProperties>
</file>