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23001\Desktop\"/>
    </mc:Choice>
  </mc:AlternateContent>
  <bookViews>
    <workbookView xWindow="0" yWindow="0" windowWidth="23040" windowHeight="10050"/>
  </bookViews>
  <sheets>
    <sheet name="General Fund" sheetId="1" r:id="rId1"/>
    <sheet name="HRA" sheetId="10" r:id="rId2"/>
    <sheet name="Sheet2" sheetId="4" state="hidden" r:id="rId3"/>
    <sheet name="Sheet3" sheetId="5" state="hidden" r:id="rId4"/>
    <sheet name="Sheet4" sheetId="6" state="hidden" r:id="rId5"/>
    <sheet name="Sheet5" sheetId="7" state="hidden" r:id="rId6"/>
    <sheet name="Sheet6" sheetId="8" state="hidden" r:id="rId7"/>
    <sheet name="Income" sheetId="9" state="hidden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1" i="10" l="1"/>
  <c r="M111" i="10"/>
  <c r="L111" i="10"/>
  <c r="K111" i="10"/>
  <c r="J111" i="10"/>
  <c r="I111" i="10"/>
  <c r="G111" i="10"/>
  <c r="D108" i="10"/>
  <c r="C108" i="10"/>
  <c r="E108" i="10" s="1"/>
  <c r="D107" i="10"/>
  <c r="C107" i="10"/>
  <c r="E107" i="10" s="1"/>
  <c r="D106" i="10"/>
  <c r="C106" i="10"/>
  <c r="E106" i="10" s="1"/>
  <c r="E105" i="10"/>
  <c r="D105" i="10"/>
  <c r="C105" i="10"/>
  <c r="E104" i="10"/>
  <c r="D104" i="10"/>
  <c r="C104" i="10"/>
  <c r="D103" i="10"/>
  <c r="C103" i="10"/>
  <c r="E103" i="10" s="1"/>
  <c r="D102" i="10"/>
  <c r="C102" i="10"/>
  <c r="E102" i="10" s="1"/>
  <c r="E101" i="10"/>
  <c r="D101" i="10"/>
  <c r="C101" i="10"/>
  <c r="E100" i="10"/>
  <c r="D100" i="10"/>
  <c r="C100" i="10"/>
  <c r="D99" i="10"/>
  <c r="C99" i="10"/>
  <c r="E99" i="10" s="1"/>
  <c r="D98" i="10"/>
  <c r="C98" i="10"/>
  <c r="E98" i="10" s="1"/>
  <c r="E97" i="10"/>
  <c r="D97" i="10"/>
  <c r="C97" i="10"/>
  <c r="E96" i="10"/>
  <c r="D96" i="10"/>
  <c r="C96" i="10"/>
  <c r="D95" i="10"/>
  <c r="C95" i="10"/>
  <c r="E95" i="10" s="1"/>
  <c r="D94" i="10"/>
  <c r="C94" i="10"/>
  <c r="E94" i="10" s="1"/>
  <c r="E93" i="10"/>
  <c r="D93" i="10"/>
  <c r="C93" i="10"/>
  <c r="E92" i="10"/>
  <c r="D92" i="10"/>
  <c r="C92" i="10"/>
  <c r="D91" i="10"/>
  <c r="C91" i="10"/>
  <c r="E91" i="10" s="1"/>
  <c r="D90" i="10"/>
  <c r="C90" i="10"/>
  <c r="E90" i="10" s="1"/>
  <c r="E89" i="10"/>
  <c r="D89" i="10"/>
  <c r="C89" i="10"/>
  <c r="E88" i="10"/>
  <c r="D88" i="10"/>
  <c r="C88" i="10"/>
  <c r="D87" i="10"/>
  <c r="C87" i="10"/>
  <c r="E87" i="10" s="1"/>
  <c r="D86" i="10"/>
  <c r="C86" i="10"/>
  <c r="E86" i="10" s="1"/>
  <c r="E85" i="10"/>
  <c r="D85" i="10"/>
  <c r="C85" i="10"/>
  <c r="E84" i="10"/>
  <c r="D84" i="10"/>
  <c r="C84" i="10"/>
  <c r="D83" i="10"/>
  <c r="C83" i="10"/>
  <c r="E83" i="10" s="1"/>
  <c r="D82" i="10"/>
  <c r="C82" i="10"/>
  <c r="E82" i="10" s="1"/>
  <c r="E81" i="10"/>
  <c r="D81" i="10"/>
  <c r="C81" i="10"/>
  <c r="E80" i="10"/>
  <c r="D80" i="10"/>
  <c r="C80" i="10"/>
  <c r="D79" i="10"/>
  <c r="C79" i="10"/>
  <c r="E79" i="10" s="1"/>
  <c r="D78" i="10"/>
  <c r="C78" i="10"/>
  <c r="E78" i="10" s="1"/>
  <c r="E77" i="10"/>
  <c r="D77" i="10"/>
  <c r="C77" i="10"/>
  <c r="E76" i="10"/>
  <c r="D76" i="10"/>
  <c r="C76" i="10"/>
  <c r="D75" i="10"/>
  <c r="C75" i="10"/>
  <c r="E75" i="10" s="1"/>
  <c r="D74" i="10"/>
  <c r="C74" i="10"/>
  <c r="E74" i="10" s="1"/>
  <c r="E73" i="10"/>
  <c r="D73" i="10"/>
  <c r="C73" i="10"/>
  <c r="E72" i="10"/>
  <c r="D72" i="10"/>
  <c r="C72" i="10"/>
  <c r="D71" i="10"/>
  <c r="C71" i="10"/>
  <c r="E71" i="10" s="1"/>
  <c r="D70" i="10"/>
  <c r="C70" i="10"/>
  <c r="E70" i="10" s="1"/>
  <c r="E69" i="10"/>
  <c r="D69" i="10"/>
  <c r="C69" i="10"/>
  <c r="E68" i="10"/>
  <c r="D68" i="10"/>
  <c r="C68" i="10"/>
  <c r="D67" i="10"/>
  <c r="C67" i="10"/>
  <c r="E67" i="10" s="1"/>
  <c r="D66" i="10"/>
  <c r="C66" i="10"/>
  <c r="E66" i="10" s="1"/>
  <c r="E65" i="10"/>
  <c r="D65" i="10"/>
  <c r="C65" i="10"/>
  <c r="E64" i="10"/>
  <c r="D64" i="10"/>
  <c r="C64" i="10"/>
  <c r="D63" i="10"/>
  <c r="C63" i="10"/>
  <c r="E63" i="10" s="1"/>
  <c r="D62" i="10"/>
  <c r="C62" i="10"/>
  <c r="E62" i="10" s="1"/>
  <c r="E61" i="10"/>
  <c r="D61" i="10"/>
  <c r="C61" i="10"/>
  <c r="E60" i="10"/>
  <c r="D60" i="10"/>
  <c r="C60" i="10"/>
  <c r="D59" i="10"/>
  <c r="C59" i="10"/>
  <c r="E59" i="10" s="1"/>
  <c r="D58" i="10"/>
  <c r="C58" i="10"/>
  <c r="E58" i="10" s="1"/>
  <c r="E57" i="10"/>
  <c r="D57" i="10"/>
  <c r="C57" i="10"/>
  <c r="E56" i="10"/>
  <c r="D56" i="10"/>
  <c r="C56" i="10"/>
  <c r="D55" i="10"/>
  <c r="C55" i="10"/>
  <c r="E55" i="10" s="1"/>
  <c r="D54" i="10"/>
  <c r="C54" i="10"/>
  <c r="E54" i="10" s="1"/>
  <c r="E53" i="10"/>
  <c r="D53" i="10"/>
  <c r="C53" i="10"/>
  <c r="E52" i="10"/>
  <c r="D52" i="10"/>
  <c r="C52" i="10"/>
  <c r="D51" i="10"/>
  <c r="C51" i="10"/>
  <c r="E51" i="10" s="1"/>
  <c r="D50" i="10"/>
  <c r="C50" i="10"/>
  <c r="E50" i="10" s="1"/>
  <c r="E49" i="10"/>
  <c r="D49" i="10"/>
  <c r="C49" i="10"/>
  <c r="E48" i="10"/>
  <c r="D48" i="10"/>
  <c r="C48" i="10"/>
  <c r="D47" i="10"/>
  <c r="C47" i="10"/>
  <c r="E47" i="10" s="1"/>
  <c r="D46" i="10"/>
  <c r="C46" i="10"/>
  <c r="E46" i="10" s="1"/>
  <c r="E45" i="10"/>
  <c r="D45" i="10"/>
  <c r="C45" i="10"/>
  <c r="E44" i="10"/>
  <c r="D44" i="10"/>
  <c r="C44" i="10"/>
  <c r="D43" i="10"/>
  <c r="C43" i="10"/>
  <c r="E43" i="10" s="1"/>
  <c r="D42" i="10"/>
  <c r="C42" i="10"/>
  <c r="E42" i="10" s="1"/>
  <c r="E41" i="10"/>
  <c r="D41" i="10"/>
  <c r="C41" i="10"/>
  <c r="E40" i="10"/>
  <c r="D40" i="10"/>
  <c r="C40" i="10"/>
  <c r="D39" i="10"/>
  <c r="C39" i="10"/>
  <c r="E39" i="10" s="1"/>
  <c r="D38" i="10"/>
  <c r="C38" i="10"/>
  <c r="E38" i="10" s="1"/>
  <c r="E37" i="10"/>
  <c r="D37" i="10"/>
  <c r="C37" i="10"/>
  <c r="E36" i="10"/>
  <c r="D36" i="10"/>
  <c r="C36" i="10"/>
  <c r="D35" i="10"/>
  <c r="C35" i="10"/>
  <c r="E35" i="10" s="1"/>
  <c r="D34" i="10"/>
  <c r="C34" i="10"/>
  <c r="E34" i="10" s="1"/>
  <c r="E33" i="10"/>
  <c r="D33" i="10"/>
  <c r="C33" i="10"/>
  <c r="E32" i="10"/>
  <c r="D32" i="10"/>
  <c r="C32" i="10"/>
  <c r="D31" i="10"/>
  <c r="C31" i="10"/>
  <c r="E31" i="10" s="1"/>
  <c r="D30" i="10"/>
  <c r="C30" i="10"/>
  <c r="E30" i="10" s="1"/>
  <c r="E29" i="10"/>
  <c r="D29" i="10"/>
  <c r="C29" i="10"/>
  <c r="E28" i="10"/>
  <c r="D28" i="10"/>
  <c r="C28" i="10"/>
  <c r="D27" i="10"/>
  <c r="C27" i="10"/>
  <c r="E27" i="10" s="1"/>
  <c r="D26" i="10"/>
  <c r="C26" i="10"/>
  <c r="E26" i="10" s="1"/>
  <c r="E25" i="10"/>
  <c r="D25" i="10"/>
  <c r="C25" i="10"/>
  <c r="E24" i="10"/>
  <c r="D24" i="10"/>
  <c r="C24" i="10"/>
  <c r="D23" i="10"/>
  <c r="C23" i="10"/>
  <c r="E23" i="10" s="1"/>
  <c r="D22" i="10"/>
  <c r="C22" i="10"/>
  <c r="E22" i="10" s="1"/>
  <c r="E21" i="10"/>
  <c r="D21" i="10"/>
  <c r="C21" i="10"/>
  <c r="E20" i="10"/>
  <c r="D20" i="10"/>
  <c r="C20" i="10"/>
  <c r="H19" i="10"/>
  <c r="C19" i="10" s="1"/>
  <c r="E19" i="10" s="1"/>
  <c r="D19" i="10"/>
  <c r="D18" i="10"/>
  <c r="C18" i="10"/>
  <c r="E18" i="10" s="1"/>
  <c r="D17" i="10"/>
  <c r="C17" i="10"/>
  <c r="E17" i="10" s="1"/>
  <c r="E16" i="10"/>
  <c r="D16" i="10"/>
  <c r="C16" i="10"/>
  <c r="E15" i="10"/>
  <c r="D15" i="10"/>
  <c r="C15" i="10"/>
  <c r="D14" i="10"/>
  <c r="C14" i="10"/>
  <c r="E14" i="10" s="1"/>
  <c r="D13" i="10"/>
  <c r="C13" i="10"/>
  <c r="E13" i="10" s="1"/>
  <c r="E12" i="10"/>
  <c r="D12" i="10"/>
  <c r="C12" i="10"/>
  <c r="E11" i="10"/>
  <c r="D11" i="10"/>
  <c r="C11" i="10"/>
  <c r="D10" i="10"/>
  <c r="D111" i="10" s="1"/>
  <c r="C10" i="10"/>
  <c r="E10" i="10" s="1"/>
  <c r="E111" i="10" s="1"/>
  <c r="C111" i="10" l="1"/>
  <c r="H111" i="10"/>
  <c r="N236" i="1" l="1"/>
  <c r="N217" i="1"/>
  <c r="N216" i="1"/>
  <c r="N101" i="1"/>
  <c r="N44" i="1" l="1"/>
  <c r="N42" i="1"/>
  <c r="N41" i="1"/>
  <c r="N40" i="1"/>
  <c r="N37" i="1"/>
  <c r="N36" i="1"/>
  <c r="N35" i="1"/>
  <c r="N34" i="1"/>
  <c r="N33" i="1"/>
  <c r="N32" i="1"/>
  <c r="N31" i="1"/>
  <c r="N69" i="1" l="1"/>
  <c r="D69" i="1" s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0" i="1"/>
  <c r="D79" i="1"/>
  <c r="D78" i="1"/>
  <c r="D77" i="1"/>
  <c r="D76" i="1"/>
  <c r="D75" i="1"/>
  <c r="D74" i="1"/>
  <c r="D73" i="1"/>
  <c r="D72" i="1"/>
  <c r="D71" i="1"/>
  <c r="D70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17" i="1"/>
  <c r="D16" i="1"/>
  <c r="D15" i="1"/>
  <c r="D14" i="1"/>
  <c r="D13" i="1"/>
  <c r="N240" i="1"/>
  <c r="M240" i="1"/>
  <c r="N208" i="1"/>
  <c r="M208" i="1"/>
  <c r="M101" i="1"/>
  <c r="M81" i="1"/>
  <c r="N18" i="1"/>
  <c r="M18" i="1"/>
  <c r="N81" i="1" l="1"/>
  <c r="N243" i="1" s="1"/>
  <c r="M243" i="1"/>
  <c r="D12" i="1"/>
  <c r="C44" i="1" l="1"/>
  <c r="C226" i="1"/>
  <c r="E226" i="1" s="1"/>
  <c r="C222" i="1"/>
  <c r="E222" i="1" s="1"/>
  <c r="L240" i="1"/>
  <c r="K240" i="1"/>
  <c r="J240" i="1"/>
  <c r="I240" i="1"/>
  <c r="H240" i="1"/>
  <c r="G240" i="1"/>
  <c r="C239" i="1"/>
  <c r="C238" i="1"/>
  <c r="E238" i="1" s="1"/>
  <c r="C237" i="1"/>
  <c r="C236" i="1"/>
  <c r="E236" i="1" s="1"/>
  <c r="C235" i="1"/>
  <c r="E235" i="1" s="1"/>
  <c r="C234" i="1"/>
  <c r="C233" i="1"/>
  <c r="C232" i="1"/>
  <c r="E232" i="1" s="1"/>
  <c r="C231" i="1"/>
  <c r="C230" i="1"/>
  <c r="C229" i="1"/>
  <c r="E229" i="1" s="1"/>
  <c r="C228" i="1"/>
  <c r="E228" i="1" s="1"/>
  <c r="C227" i="1"/>
  <c r="E227" i="1" s="1"/>
  <c r="C225" i="1"/>
  <c r="C224" i="1"/>
  <c r="E224" i="1" s="1"/>
  <c r="C223" i="1"/>
  <c r="C221" i="1"/>
  <c r="E221" i="1" s="1"/>
  <c r="C220" i="1"/>
  <c r="C219" i="1"/>
  <c r="C218" i="1"/>
  <c r="E218" i="1" s="1"/>
  <c r="C217" i="1"/>
  <c r="E217" i="1" s="1"/>
  <c r="C216" i="1"/>
  <c r="C215" i="1"/>
  <c r="E44" i="1" l="1"/>
  <c r="E239" i="1"/>
  <c r="E231" i="1"/>
  <c r="E219" i="1"/>
  <c r="E215" i="1"/>
  <c r="E216" i="1"/>
  <c r="E230" i="1"/>
  <c r="E220" i="1"/>
  <c r="E237" i="1"/>
  <c r="E234" i="1"/>
  <c r="E233" i="1"/>
  <c r="E225" i="1"/>
  <c r="D240" i="1"/>
  <c r="E223" i="1"/>
  <c r="C240" i="1"/>
  <c r="C113" i="1"/>
  <c r="L208" i="1"/>
  <c r="K208" i="1"/>
  <c r="J208" i="1"/>
  <c r="I208" i="1"/>
  <c r="H208" i="1"/>
  <c r="G208" i="1"/>
  <c r="E113" i="1" l="1"/>
  <c r="E240" i="1"/>
  <c r="C207" i="1"/>
  <c r="C206" i="1"/>
  <c r="C205" i="1"/>
  <c r="C204" i="1"/>
  <c r="C203" i="1"/>
  <c r="C202" i="1"/>
  <c r="C201" i="1"/>
  <c r="E201" i="1" s="1"/>
  <c r="C200" i="1"/>
  <c r="C199" i="1"/>
  <c r="C198" i="1"/>
  <c r="C197" i="1"/>
  <c r="E197" i="1" s="1"/>
  <c r="C196" i="1"/>
  <c r="C195" i="1"/>
  <c r="C194" i="1"/>
  <c r="C193" i="1"/>
  <c r="E193" i="1" s="1"/>
  <c r="C192" i="1"/>
  <c r="C191" i="1"/>
  <c r="C190" i="1"/>
  <c r="C189" i="1"/>
  <c r="C188" i="1"/>
  <c r="C187" i="1"/>
  <c r="C186" i="1"/>
  <c r="C185" i="1"/>
  <c r="C184" i="1"/>
  <c r="C183" i="1"/>
  <c r="C182" i="1"/>
  <c r="C181" i="1"/>
  <c r="E181" i="1" s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2" i="1"/>
  <c r="C111" i="1"/>
  <c r="C110" i="1"/>
  <c r="C109" i="1"/>
  <c r="C108" i="1"/>
  <c r="L101" i="1"/>
  <c r="K101" i="1"/>
  <c r="J101" i="1"/>
  <c r="I101" i="1"/>
  <c r="H101" i="1"/>
  <c r="G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K18" i="1"/>
  <c r="E109" i="1" l="1"/>
  <c r="E111" i="1"/>
  <c r="E114" i="1"/>
  <c r="E116" i="1"/>
  <c r="E118" i="1"/>
  <c r="E120" i="1"/>
  <c r="E122" i="1"/>
  <c r="E124" i="1"/>
  <c r="E126" i="1"/>
  <c r="E128" i="1"/>
  <c r="E130" i="1"/>
  <c r="E178" i="1"/>
  <c r="E180" i="1"/>
  <c r="E202" i="1"/>
  <c r="E204" i="1"/>
  <c r="E206" i="1"/>
  <c r="E142" i="1"/>
  <c r="E144" i="1"/>
  <c r="E89" i="1"/>
  <c r="E91" i="1"/>
  <c r="E95" i="1"/>
  <c r="E97" i="1"/>
  <c r="E99" i="1"/>
  <c r="E165" i="1"/>
  <c r="E108" i="1"/>
  <c r="D208" i="1"/>
  <c r="C208" i="1"/>
  <c r="E207" i="1"/>
  <c r="E196" i="1"/>
  <c r="E177" i="1"/>
  <c r="E184" i="1"/>
  <c r="E176" i="1"/>
  <c r="E174" i="1"/>
  <c r="E172" i="1"/>
  <c r="E170" i="1"/>
  <c r="E166" i="1"/>
  <c r="E162" i="1"/>
  <c r="E169" i="1"/>
  <c r="E171" i="1"/>
  <c r="E175" i="1"/>
  <c r="E200" i="1"/>
  <c r="E90" i="1"/>
  <c r="E156" i="1"/>
  <c r="E160" i="1"/>
  <c r="E187" i="1"/>
  <c r="E191" i="1"/>
  <c r="E127" i="1"/>
  <c r="E131" i="1"/>
  <c r="E135" i="1"/>
  <c r="E143" i="1"/>
  <c r="E151" i="1"/>
  <c r="E155" i="1"/>
  <c r="E157" i="1"/>
  <c r="E159" i="1"/>
  <c r="E161" i="1"/>
  <c r="E163" i="1"/>
  <c r="E186" i="1"/>
  <c r="E188" i="1"/>
  <c r="E190" i="1"/>
  <c r="E192" i="1"/>
  <c r="E194" i="1"/>
  <c r="E195" i="1"/>
  <c r="E154" i="1"/>
  <c r="E168" i="1"/>
  <c r="E183" i="1"/>
  <c r="E185" i="1"/>
  <c r="E199" i="1"/>
  <c r="E133" i="1"/>
  <c r="E149" i="1"/>
  <c r="E164" i="1"/>
  <c r="E179" i="1"/>
  <c r="E110" i="1"/>
  <c r="E115" i="1"/>
  <c r="E119" i="1"/>
  <c r="E134" i="1"/>
  <c r="E150" i="1"/>
  <c r="E158" i="1"/>
  <c r="E167" i="1"/>
  <c r="E173" i="1"/>
  <c r="E182" i="1"/>
  <c r="E189" i="1"/>
  <c r="E198" i="1"/>
  <c r="E203" i="1"/>
  <c r="E205" i="1"/>
  <c r="E153" i="1"/>
  <c r="E152" i="1"/>
  <c r="E148" i="1"/>
  <c r="E147" i="1"/>
  <c r="E146" i="1"/>
  <c r="E145" i="1"/>
  <c r="E141" i="1"/>
  <c r="E140" i="1"/>
  <c r="E139" i="1"/>
  <c r="E138" i="1"/>
  <c r="E137" i="1"/>
  <c r="E136" i="1"/>
  <c r="E132" i="1"/>
  <c r="E129" i="1"/>
  <c r="E125" i="1"/>
  <c r="E123" i="1"/>
  <c r="E121" i="1"/>
  <c r="E117" i="1"/>
  <c r="E112" i="1"/>
  <c r="E96" i="1"/>
  <c r="E100" i="1"/>
  <c r="E93" i="1"/>
  <c r="D101" i="1"/>
  <c r="E92" i="1"/>
  <c r="E98" i="1"/>
  <c r="E94" i="1"/>
  <c r="E88" i="1"/>
  <c r="C101" i="1"/>
  <c r="K81" i="1"/>
  <c r="K243" i="1" s="1"/>
  <c r="E208" i="1" l="1"/>
  <c r="E101" i="1"/>
  <c r="L81" i="1"/>
  <c r="J81" i="1"/>
  <c r="I81" i="1"/>
  <c r="H81" i="1"/>
  <c r="G81" i="1"/>
  <c r="C80" i="1"/>
  <c r="C79" i="1"/>
  <c r="C78" i="1"/>
  <c r="C77" i="1"/>
  <c r="C76" i="1"/>
  <c r="C75" i="1"/>
  <c r="E75" i="1" s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E61" i="1" s="1"/>
  <c r="C60" i="1"/>
  <c r="C59" i="1"/>
  <c r="E59" i="1" s="1"/>
  <c r="C58" i="1"/>
  <c r="C57" i="1"/>
  <c r="E57" i="1" s="1"/>
  <c r="C56" i="1"/>
  <c r="C55" i="1"/>
  <c r="C54" i="1"/>
  <c r="C53" i="1"/>
  <c r="C52" i="1"/>
  <c r="C51" i="1"/>
  <c r="E51" i="1" s="1"/>
  <c r="C50" i="1"/>
  <c r="C49" i="1"/>
  <c r="C48" i="1"/>
  <c r="C47" i="1"/>
  <c r="C46" i="1"/>
  <c r="C45" i="1"/>
  <c r="C43" i="1"/>
  <c r="C42" i="1"/>
  <c r="C41" i="1"/>
  <c r="E41" i="1" s="1"/>
  <c r="C40" i="1"/>
  <c r="C39" i="1"/>
  <c r="E39" i="1" s="1"/>
  <c r="C38" i="1"/>
  <c r="C37" i="1"/>
  <c r="C36" i="1"/>
  <c r="C35" i="1"/>
  <c r="E35" i="1" s="1"/>
  <c r="C34" i="1"/>
  <c r="C33" i="1"/>
  <c r="C32" i="1"/>
  <c r="C31" i="1"/>
  <c r="C30" i="1"/>
  <c r="C29" i="1"/>
  <c r="C28" i="1"/>
  <c r="C27" i="1"/>
  <c r="E27" i="1" s="1"/>
  <c r="C26" i="1"/>
  <c r="C25" i="1"/>
  <c r="L18" i="1"/>
  <c r="J18" i="1"/>
  <c r="I18" i="1"/>
  <c r="H18" i="1"/>
  <c r="G18" i="1"/>
  <c r="C17" i="1"/>
  <c r="C16" i="1"/>
  <c r="C15" i="1"/>
  <c r="C14" i="1"/>
  <c r="C13" i="1"/>
  <c r="J243" i="1" l="1"/>
  <c r="G243" i="1"/>
  <c r="L243" i="1"/>
  <c r="E13" i="1"/>
  <c r="H243" i="1"/>
  <c r="I243" i="1"/>
  <c r="E16" i="1"/>
  <c r="E32" i="1"/>
  <c r="E52" i="1"/>
  <c r="E56" i="1"/>
  <c r="E60" i="1"/>
  <c r="E64" i="1"/>
  <c r="E76" i="1"/>
  <c r="E80" i="1"/>
  <c r="E73" i="1"/>
  <c r="E71" i="1"/>
  <c r="E63" i="1"/>
  <c r="E65" i="1"/>
  <c r="E45" i="1"/>
  <c r="E25" i="1"/>
  <c r="E54" i="1"/>
  <c r="E55" i="1"/>
  <c r="E78" i="1"/>
  <c r="E26" i="1"/>
  <c r="E43" i="1"/>
  <c r="E50" i="1"/>
  <c r="E79" i="1"/>
  <c r="E77" i="1"/>
  <c r="E74" i="1"/>
  <c r="E72" i="1"/>
  <c r="E70" i="1"/>
  <c r="E69" i="1"/>
  <c r="E68" i="1"/>
  <c r="E67" i="1"/>
  <c r="E66" i="1"/>
  <c r="E62" i="1"/>
  <c r="E58" i="1"/>
  <c r="E53" i="1"/>
  <c r="E49" i="1"/>
  <c r="E48" i="1"/>
  <c r="E47" i="1"/>
  <c r="E46" i="1"/>
  <c r="E42" i="1"/>
  <c r="E40" i="1"/>
  <c r="E38" i="1"/>
  <c r="E37" i="1"/>
  <c r="E36" i="1"/>
  <c r="E34" i="1"/>
  <c r="E33" i="1"/>
  <c r="E31" i="1"/>
  <c r="E30" i="1"/>
  <c r="E29" i="1"/>
  <c r="E28" i="1"/>
  <c r="D81" i="1"/>
  <c r="C81" i="1"/>
  <c r="E17" i="1"/>
  <c r="E14" i="1"/>
  <c r="E15" i="1"/>
  <c r="D18" i="1"/>
  <c r="C12" i="1"/>
  <c r="C18" i="1" s="1"/>
  <c r="C243" i="1" l="1"/>
  <c r="D243" i="1"/>
  <c r="E81" i="1"/>
  <c r="E12" i="1"/>
  <c r="E18" i="1" s="1"/>
  <c r="E243" i="1" l="1"/>
</calcChain>
</file>

<file path=xl/sharedStrings.xml><?xml version="1.0" encoding="utf-8"?>
<sst xmlns="http://schemas.openxmlformats.org/spreadsheetml/2006/main" count="1277" uniqueCount="793">
  <si>
    <t>ASHFIELD DISTRICT COUNCIL</t>
  </si>
  <si>
    <t>CHIEF EXECUTIVE DIRECTORATE</t>
  </si>
  <si>
    <t>ACGs Environmental Maint</t>
  </si>
  <si>
    <t>N80450</t>
  </si>
  <si>
    <t>Kirkby Area Consultative</t>
  </si>
  <si>
    <t>N80300</t>
  </si>
  <si>
    <t>Hucknall Area Consultati</t>
  </si>
  <si>
    <t>N80200</t>
  </si>
  <si>
    <t>Sutton Area Consultative</t>
  </si>
  <si>
    <t>N80100</t>
  </si>
  <si>
    <t>NCC Grass Cutting</t>
  </si>
  <si>
    <t>N80045</t>
  </si>
  <si>
    <t>Neighbourhood Response General</t>
  </si>
  <si>
    <t>N80000</t>
  </si>
  <si>
    <t>Building Cleaning General</t>
  </si>
  <si>
    <t>N70000</t>
  </si>
  <si>
    <t>Community Protection</t>
  </si>
  <si>
    <t>N47000</t>
  </si>
  <si>
    <t>Canteen</t>
  </si>
  <si>
    <t>N45001</t>
  </si>
  <si>
    <t>General Northern Depot</t>
  </si>
  <si>
    <t>N45000</t>
  </si>
  <si>
    <t>Head ofNeighbourhood Ser</t>
  </si>
  <si>
    <t>N44000</t>
  </si>
  <si>
    <t>Environmental Services</t>
  </si>
  <si>
    <t>N43000</t>
  </si>
  <si>
    <t>Asset Management General</t>
  </si>
  <si>
    <t>N41000</t>
  </si>
  <si>
    <t>Watnall Road Offices Gen</t>
  </si>
  <si>
    <t>N21000</t>
  </si>
  <si>
    <t>Centralised Offices Gene</t>
  </si>
  <si>
    <t>N20000</t>
  </si>
  <si>
    <t>Cemeteries grounds mnt g</t>
  </si>
  <si>
    <t>N17000</t>
  </si>
  <si>
    <t>Brierley Forest Visitor</t>
  </si>
  <si>
    <t>N15700</t>
  </si>
  <si>
    <t>Portland Park Cafe</t>
  </si>
  <si>
    <t>N15400</t>
  </si>
  <si>
    <t>Kingsway Cafe</t>
  </si>
  <si>
    <t>N15300</t>
  </si>
  <si>
    <t>Titchfield Park Cafe Huc</t>
  </si>
  <si>
    <t>n15200</t>
  </si>
  <si>
    <t>Sutton Lawn Cafe</t>
  </si>
  <si>
    <t>N15100</t>
  </si>
  <si>
    <t>Play Areas &amp; Sports Provision</t>
  </si>
  <si>
    <t>N15000</t>
  </si>
  <si>
    <t>General Car Parks</t>
  </si>
  <si>
    <t>N10000</t>
  </si>
  <si>
    <t>General Flood Control</t>
  </si>
  <si>
    <t>N05000</t>
  </si>
  <si>
    <t>Internal Audit</t>
  </si>
  <si>
    <t>M41000</t>
  </si>
  <si>
    <t>Restructuring Costs</t>
  </si>
  <si>
    <t>M40001</t>
  </si>
  <si>
    <t>Financial Management</t>
  </si>
  <si>
    <t>M40000</t>
  </si>
  <si>
    <t>M01000</t>
  </si>
  <si>
    <t>Customer Services</t>
  </si>
  <si>
    <t>L49000</t>
  </si>
  <si>
    <t>Printing</t>
  </si>
  <si>
    <t>L47001</t>
  </si>
  <si>
    <t>I T Services</t>
  </si>
  <si>
    <t>L47000</t>
  </si>
  <si>
    <t>Revenues</t>
  </si>
  <si>
    <t>L45000</t>
  </si>
  <si>
    <t>L44000</t>
  </si>
  <si>
    <t>Benefit Administration</t>
  </si>
  <si>
    <t>L07000</t>
  </si>
  <si>
    <t>Sundry Debtors</t>
  </si>
  <si>
    <t>L06005</t>
  </si>
  <si>
    <t>Council Tax</t>
  </si>
  <si>
    <t>L06003</t>
  </si>
  <si>
    <t>N N D R</t>
  </si>
  <si>
    <t>L06002</t>
  </si>
  <si>
    <t>L02000</t>
  </si>
  <si>
    <t>Rent Allowances</t>
  </si>
  <si>
    <t>L01000</t>
  </si>
  <si>
    <t>Communications General</t>
  </si>
  <si>
    <t>J47000</t>
  </si>
  <si>
    <t>Anti Fraud Strategy</t>
  </si>
  <si>
    <t>J46001</t>
  </si>
  <si>
    <t>Ethernet Links</t>
  </si>
  <si>
    <t>J45005</t>
  </si>
  <si>
    <t>Internet Link</t>
  </si>
  <si>
    <t>J45004</t>
  </si>
  <si>
    <t>Commercial Enterprise</t>
  </si>
  <si>
    <t>J44005</t>
  </si>
  <si>
    <t>GIS</t>
  </si>
  <si>
    <t>J44004</t>
  </si>
  <si>
    <t>J44001</t>
  </si>
  <si>
    <t>Training</t>
  </si>
  <si>
    <t>J43002</t>
  </si>
  <si>
    <t>Human Resources General</t>
  </si>
  <si>
    <t>J43000</t>
  </si>
  <si>
    <t>Monitoring S C Independ</t>
  </si>
  <si>
    <t>J07001</t>
  </si>
  <si>
    <t>Publicity General</t>
  </si>
  <si>
    <t>J06000</t>
  </si>
  <si>
    <t>Contract Hire Trade Wast</t>
  </si>
  <si>
    <t>G91015</t>
  </si>
  <si>
    <t>Contract Hire Garden Was</t>
  </si>
  <si>
    <t>G91014</t>
  </si>
  <si>
    <t>Contract Hire Pest Control</t>
  </si>
  <si>
    <t>G91013</t>
  </si>
  <si>
    <t>Contract Hire Hucknall M</t>
  </si>
  <si>
    <t>G91011</t>
  </si>
  <si>
    <t>Contract Hire Sheltered Housing</t>
  </si>
  <si>
    <t>G91009</t>
  </si>
  <si>
    <t>Contract Hire Garage</t>
  </si>
  <si>
    <t>G91006</t>
  </si>
  <si>
    <t>Contract Hire Waste Management</t>
  </si>
  <si>
    <t>G91005</t>
  </si>
  <si>
    <t>Contract Hire Community Protection</t>
  </si>
  <si>
    <t>G91004</t>
  </si>
  <si>
    <t>Contract Hire Green Spaces</t>
  </si>
  <si>
    <t>G91003</t>
  </si>
  <si>
    <t>Contract HireNeighbourhood Response</t>
  </si>
  <si>
    <t>G91002</t>
  </si>
  <si>
    <t>Contract Hire Housing HRA</t>
  </si>
  <si>
    <t>G91000</t>
  </si>
  <si>
    <t>Garage Workshop</t>
  </si>
  <si>
    <t>G90000</t>
  </si>
  <si>
    <t>Right To Buy Administrat</t>
  </si>
  <si>
    <t>G80000</t>
  </si>
  <si>
    <t>Supported Hsing Services</t>
  </si>
  <si>
    <t>G63001</t>
  </si>
  <si>
    <t>G63000</t>
  </si>
  <si>
    <t>Housing Risk Management</t>
  </si>
  <si>
    <t>G62000</t>
  </si>
  <si>
    <t>Housing Administration</t>
  </si>
  <si>
    <t>G61000</t>
  </si>
  <si>
    <t>Waste Collection and Management</t>
  </si>
  <si>
    <t>G60001</t>
  </si>
  <si>
    <t>Strategic Housing</t>
  </si>
  <si>
    <t>G48000</t>
  </si>
  <si>
    <t>M O T and Taxi Tests</t>
  </si>
  <si>
    <t>G47001</t>
  </si>
  <si>
    <t>Business Contingency and</t>
  </si>
  <si>
    <t>G44000</t>
  </si>
  <si>
    <t>Corporate Safety General</t>
  </si>
  <si>
    <t>G42000</t>
  </si>
  <si>
    <t>Service Director Housing</t>
  </si>
  <si>
    <t>G40000</t>
  </si>
  <si>
    <t>Disabled Facilities Team</t>
  </si>
  <si>
    <t>G34000</t>
  </si>
  <si>
    <t>Selective Licencing</t>
  </si>
  <si>
    <t>G31100</t>
  </si>
  <si>
    <t>Private Sector Housing</t>
  </si>
  <si>
    <t>G31000</t>
  </si>
  <si>
    <t>Pest Control General</t>
  </si>
  <si>
    <t>G30000</t>
  </si>
  <si>
    <t>Prevention of homelessness</t>
  </si>
  <si>
    <t>G25006</t>
  </si>
  <si>
    <t>Homelessness Assistance</t>
  </si>
  <si>
    <t>G25000</t>
  </si>
  <si>
    <t>Dog Control Service</t>
  </si>
  <si>
    <t>G22000</t>
  </si>
  <si>
    <t>Environmental Protection</t>
  </si>
  <si>
    <t>G21000</t>
  </si>
  <si>
    <t>Water Sampling</t>
  </si>
  <si>
    <t>G20000</t>
  </si>
  <si>
    <t>Health and Safety Enforc</t>
  </si>
  <si>
    <t>G16000</t>
  </si>
  <si>
    <t>Scrap Metal Licence</t>
  </si>
  <si>
    <t>G15029</t>
  </si>
  <si>
    <t>Licencing Act 2003 Premi</t>
  </si>
  <si>
    <t>G15024</t>
  </si>
  <si>
    <t>G15023</t>
  </si>
  <si>
    <t>Gambling Act 2005</t>
  </si>
  <si>
    <t>G15020</t>
  </si>
  <si>
    <t>Street Traders Licences</t>
  </si>
  <si>
    <t>G15019</t>
  </si>
  <si>
    <t>Acupuncture Tattooing Ea</t>
  </si>
  <si>
    <t>G15017</t>
  </si>
  <si>
    <t>Massage &amp; Special Treatm</t>
  </si>
  <si>
    <t>G15016</t>
  </si>
  <si>
    <t>Riding Establishment Lic</t>
  </si>
  <si>
    <t>G15015</t>
  </si>
  <si>
    <t>Dog Breeding Licences</t>
  </si>
  <si>
    <t>G15014</t>
  </si>
  <si>
    <t>Pet Shops Licences</t>
  </si>
  <si>
    <t>G15013</t>
  </si>
  <si>
    <t>Animal Boarding Establis</t>
  </si>
  <si>
    <t>G15012</t>
  </si>
  <si>
    <t>Society Lotteries Licenc</t>
  </si>
  <si>
    <t>G15009</t>
  </si>
  <si>
    <t>Other Licencing General</t>
  </si>
  <si>
    <t>G15000</t>
  </si>
  <si>
    <t>Private Hire Operator</t>
  </si>
  <si>
    <t>G14004</t>
  </si>
  <si>
    <t>Hired Vehicle Driver</t>
  </si>
  <si>
    <t>G14003</t>
  </si>
  <si>
    <t>Private Hire</t>
  </si>
  <si>
    <t>G14002</t>
  </si>
  <si>
    <t>Hackney Carriage</t>
  </si>
  <si>
    <t>G14001</t>
  </si>
  <si>
    <t>Food Control General</t>
  </si>
  <si>
    <t>G12000</t>
  </si>
  <si>
    <t>G10003</t>
  </si>
  <si>
    <t>CP EH Admin Support</t>
  </si>
  <si>
    <t>G08001</t>
  </si>
  <si>
    <t>ASBO Case Officers</t>
  </si>
  <si>
    <t>G08000</t>
  </si>
  <si>
    <t>Garden Waste</t>
  </si>
  <si>
    <t>G02008</t>
  </si>
  <si>
    <t>Glass Collection</t>
  </si>
  <si>
    <t>G02007</t>
  </si>
  <si>
    <t>Civics Bulky Collection</t>
  </si>
  <si>
    <t>G02004</t>
  </si>
  <si>
    <t>Trade Refuse</t>
  </si>
  <si>
    <t>G02002</t>
  </si>
  <si>
    <t>Twin Bin Scheme</t>
  </si>
  <si>
    <t>G02001</t>
  </si>
  <si>
    <t>Estates</t>
  </si>
  <si>
    <t>D43000</t>
  </si>
  <si>
    <t>Building Control General</t>
  </si>
  <si>
    <t>D42000</t>
  </si>
  <si>
    <t>Planning Policy and Pr G</t>
  </si>
  <si>
    <t>D41000</t>
  </si>
  <si>
    <t>General Development Advi</t>
  </si>
  <si>
    <t>D40000</t>
  </si>
  <si>
    <t>Asset Maintenance</t>
  </si>
  <si>
    <t>D35000</t>
  </si>
  <si>
    <t>Epiroc 4-6 South Lumley St, Grangemouth</t>
  </si>
  <si>
    <t>D28008</t>
  </si>
  <si>
    <t>Call Flex Business Centre, Rotherham</t>
  </si>
  <si>
    <t>D28007</t>
  </si>
  <si>
    <t>Leviton Glenrothes</t>
  </si>
  <si>
    <t>D28006</t>
  </si>
  <si>
    <t>Wilko Retail Ltd</t>
  </si>
  <si>
    <t>D28005</t>
  </si>
  <si>
    <t>B&amp;M Store</t>
  </si>
  <si>
    <t>D28004</t>
  </si>
  <si>
    <t>The Sandwich Factory</t>
  </si>
  <si>
    <t>D28003</t>
  </si>
  <si>
    <t>Charlecote Hotel</t>
  </si>
  <si>
    <t>D28002</t>
  </si>
  <si>
    <t>Co-operatives</t>
  </si>
  <si>
    <t>D28001</t>
  </si>
  <si>
    <t>The Peveril Centre Gener</t>
  </si>
  <si>
    <t>D21000</t>
  </si>
  <si>
    <t>General Council Shops</t>
  </si>
  <si>
    <t>D20000</t>
  </si>
  <si>
    <t>Allotments General</t>
  </si>
  <si>
    <t>D19000</t>
  </si>
  <si>
    <t>Outdoor Markets General</t>
  </si>
  <si>
    <t>D16400</t>
  </si>
  <si>
    <t>Kirkby Markets</t>
  </si>
  <si>
    <t>D16300</t>
  </si>
  <si>
    <t>Sutton Market Hall</t>
  </si>
  <si>
    <t>D16204</t>
  </si>
  <si>
    <t>Sutton Markets</t>
  </si>
  <si>
    <t>D16200</t>
  </si>
  <si>
    <t>Hucknall Markets</t>
  </si>
  <si>
    <t>D16100</t>
  </si>
  <si>
    <t>Markets General</t>
  </si>
  <si>
    <t>D16000</t>
  </si>
  <si>
    <t>Land Charges General</t>
  </si>
  <si>
    <t>D14000</t>
  </si>
  <si>
    <t>AHL Brook Street Sutton</t>
  </si>
  <si>
    <t>D13006</t>
  </si>
  <si>
    <t>Kingsmill Reservior Mill</t>
  </si>
  <si>
    <t>D07100</t>
  </si>
  <si>
    <t>General Property</t>
  </si>
  <si>
    <t>D07000</t>
  </si>
  <si>
    <t>Condition Discharges</t>
  </si>
  <si>
    <t>D05112</t>
  </si>
  <si>
    <t>Pre - Application Advice</t>
  </si>
  <si>
    <t>D05102</t>
  </si>
  <si>
    <t>Planning Applications</t>
  </si>
  <si>
    <t>D05101</t>
  </si>
  <si>
    <t>Site Inspections (FP</t>
  </si>
  <si>
    <t>D04102</t>
  </si>
  <si>
    <t>Plan Vetting</t>
  </si>
  <si>
    <t>D04101</t>
  </si>
  <si>
    <t>Kirkby Town Centre Redevelopment Areas</t>
  </si>
  <si>
    <t>D03000</t>
  </si>
  <si>
    <t>Ada Lovelace Building</t>
  </si>
  <si>
    <t>D02004</t>
  </si>
  <si>
    <t>Byron Business Centre Hu</t>
  </si>
  <si>
    <t>D02003</t>
  </si>
  <si>
    <t>Ashfield Business Centre</t>
  </si>
  <si>
    <t>D02001</t>
  </si>
  <si>
    <t>Kirkby Lodge Business In</t>
  </si>
  <si>
    <t>D01550</t>
  </si>
  <si>
    <t>Bentinck Workshops</t>
  </si>
  <si>
    <t>D01500</t>
  </si>
  <si>
    <t>D01450</t>
  </si>
  <si>
    <t>Annesley Workshops</t>
  </si>
  <si>
    <t>D01400</t>
  </si>
  <si>
    <t>Jacksdale Workshops</t>
  </si>
  <si>
    <t>D01300</t>
  </si>
  <si>
    <t>Brierley Workshops 1 - 3</t>
  </si>
  <si>
    <t>D01250</t>
  </si>
  <si>
    <t>Maun Valley Industrial Park Phase 2</t>
  </si>
  <si>
    <t>D01202</t>
  </si>
  <si>
    <t>Maun Valley Industrial Park Phase 1</t>
  </si>
  <si>
    <t>D01201</t>
  </si>
  <si>
    <t>Brierley Industrial Park</t>
  </si>
  <si>
    <t>D01170</t>
  </si>
  <si>
    <t>Industrial access road o</t>
  </si>
  <si>
    <t>D01110</t>
  </si>
  <si>
    <t>Southwell Lane Kirkby</t>
  </si>
  <si>
    <t>D01100</t>
  </si>
  <si>
    <t>Lowmoor Road Phase 4</t>
  </si>
  <si>
    <t>D01004</t>
  </si>
  <si>
    <t>Lowmoor Road Phase 3</t>
  </si>
  <si>
    <t>D01003</t>
  </si>
  <si>
    <t>General Industrial Estat</t>
  </si>
  <si>
    <t>D01000</t>
  </si>
  <si>
    <t>Culture Leisure and Comm</t>
  </si>
  <si>
    <t>C48000</t>
  </si>
  <si>
    <t>Christmas Festivities</t>
  </si>
  <si>
    <t>C27400</t>
  </si>
  <si>
    <t>Events</t>
  </si>
  <si>
    <t>C27300</t>
  </si>
  <si>
    <t>Manor Room Teversal</t>
  </si>
  <si>
    <t>C25027</t>
  </si>
  <si>
    <t>Acacia Avenue Annesley W</t>
  </si>
  <si>
    <t>C25026</t>
  </si>
  <si>
    <t>Healdswood Community Cen</t>
  </si>
  <si>
    <t>C25022</t>
  </si>
  <si>
    <t>Watnall Road Community C</t>
  </si>
  <si>
    <t>C25020</t>
  </si>
  <si>
    <t>Sheltered Housing Cultu</t>
  </si>
  <si>
    <t>C25000</t>
  </si>
  <si>
    <t>Lammas LC</t>
  </si>
  <si>
    <t>C24008</t>
  </si>
  <si>
    <t>Hucknall</t>
  </si>
  <si>
    <t>C24004</t>
  </si>
  <si>
    <t>Festival Hall</t>
  </si>
  <si>
    <t>C24003</t>
  </si>
  <si>
    <t>Huthwaite</t>
  </si>
  <si>
    <t>C24002</t>
  </si>
  <si>
    <t>Leisure Centres General</t>
  </si>
  <si>
    <t>C24000</t>
  </si>
  <si>
    <t>Health and Wellbeing</t>
  </si>
  <si>
    <t>C22000</t>
  </si>
  <si>
    <t>Town Centres</t>
  </si>
  <si>
    <t>C21008</t>
  </si>
  <si>
    <t>Place</t>
  </si>
  <si>
    <t>C21000</t>
  </si>
  <si>
    <t>Community Safety Partnership</t>
  </si>
  <si>
    <t>C14010</t>
  </si>
  <si>
    <t>Broomhill Support Team</t>
  </si>
  <si>
    <t>C13008</t>
  </si>
  <si>
    <t>Domestic Violence Preven</t>
  </si>
  <si>
    <t>C13006</t>
  </si>
  <si>
    <t>C C T V</t>
  </si>
  <si>
    <t>C13002</t>
  </si>
  <si>
    <t>Community Protection Off</t>
  </si>
  <si>
    <t>C13000</t>
  </si>
  <si>
    <t>Voluntary Sector Reimbur</t>
  </si>
  <si>
    <t>C11000</t>
  </si>
  <si>
    <t>Corporate Grants</t>
  </si>
  <si>
    <t>C10000</t>
  </si>
  <si>
    <t>Regeneration General</t>
  </si>
  <si>
    <t>C04000</t>
  </si>
  <si>
    <t>Director, Legal &amp; Governance</t>
  </si>
  <si>
    <t>B44000</t>
  </si>
  <si>
    <t>Legal Services General</t>
  </si>
  <si>
    <t>B41000</t>
  </si>
  <si>
    <t>Members Services</t>
  </si>
  <si>
    <t>B40007</t>
  </si>
  <si>
    <t>Governance Administration</t>
  </si>
  <si>
    <t>B40006</t>
  </si>
  <si>
    <t>Democratic Services</t>
  </si>
  <si>
    <t>B40003</t>
  </si>
  <si>
    <t>Disposal of Dead Bodies</t>
  </si>
  <si>
    <t>B04000</t>
  </si>
  <si>
    <t>C E O General</t>
  </si>
  <si>
    <t>A40000</t>
  </si>
  <si>
    <t>District Council</t>
  </si>
  <si>
    <t>A07001</t>
  </si>
  <si>
    <t>Registration of Electors</t>
  </si>
  <si>
    <t>A06000</t>
  </si>
  <si>
    <t>Emergency Planning Gener</t>
  </si>
  <si>
    <t>A05000</t>
  </si>
  <si>
    <t>Superannuation Backfundi</t>
  </si>
  <si>
    <t>A02001</t>
  </si>
  <si>
    <t>Harold Farr</t>
  </si>
  <si>
    <t>A01014036</t>
  </si>
  <si>
    <t>Community Grant Support</t>
  </si>
  <si>
    <t>A01014</t>
  </si>
  <si>
    <t>Public Accountability</t>
  </si>
  <si>
    <t>A01003</t>
  </si>
  <si>
    <t>Corporate Policy Making</t>
  </si>
  <si>
    <t>A01002</t>
  </si>
  <si>
    <t>Leader of Council Allowa</t>
  </si>
  <si>
    <t>A01001006</t>
  </si>
  <si>
    <t>Civic expenses</t>
  </si>
  <si>
    <t>A01001</t>
  </si>
  <si>
    <t>Totals</t>
  </si>
  <si>
    <t>Budget</t>
  </si>
  <si>
    <t>Description</t>
  </si>
  <si>
    <t>Code</t>
  </si>
  <si>
    <t>Civic Expenses</t>
  </si>
  <si>
    <t>£s</t>
  </si>
  <si>
    <t>Leader of Council Allowance</t>
  </si>
  <si>
    <t>Superannuation Backfunding</t>
  </si>
  <si>
    <t>CHIEF EXECUTIVE TOTAL</t>
  </si>
  <si>
    <t>RESOURCES &amp; BUSINESS TRANSFORMATION DIRECTORATE</t>
  </si>
  <si>
    <t>General Industrial Estates</t>
  </si>
  <si>
    <t>Industrial access road Lane End</t>
  </si>
  <si>
    <t>Kirkby Lodge Business Incubation Unit</t>
  </si>
  <si>
    <t>Byron Business Centre</t>
  </si>
  <si>
    <t>The Peveril Centre</t>
  </si>
  <si>
    <t>Nags Head Kirkby Conveniences</t>
  </si>
  <si>
    <t>Performance Planning and Improvement</t>
  </si>
  <si>
    <t>Rent Rebate Administration</t>
  </si>
  <si>
    <t>Service Director Resources &amp; Business Transformation</t>
  </si>
  <si>
    <t>Mansfield Crematorium</t>
  </si>
  <si>
    <t>LEGAL &amp; GOVERNANCE DIRECTORATE</t>
  </si>
  <si>
    <t>Emergency Planning</t>
  </si>
  <si>
    <t>Legal Services</t>
  </si>
  <si>
    <t>Corporate Safety</t>
  </si>
  <si>
    <t>District Council Elections</t>
  </si>
  <si>
    <t>PLACE &amp; COMMUNITIES DIRECTORATE</t>
  </si>
  <si>
    <t>Harold Farr fund</t>
  </si>
  <si>
    <t>Section 46 Public Health Funerals</t>
  </si>
  <si>
    <t>Regeneration</t>
  </si>
  <si>
    <t>Voluntary Sector Reimbursements</t>
  </si>
  <si>
    <t>Community Protection Officers</t>
  </si>
  <si>
    <t>Domestic Violence Prevention</t>
  </si>
  <si>
    <t>Complex Case Team</t>
  </si>
  <si>
    <t>Huthwaite Leisure Centre</t>
  </si>
  <si>
    <t>Festival Hall Leisure Centre</t>
  </si>
  <si>
    <t>Hucknall Leisure Centre</t>
  </si>
  <si>
    <t>Lammas Leisure Centre</t>
  </si>
  <si>
    <t>Assistant Director - Place and Wellbeing</t>
  </si>
  <si>
    <t>Site Inspections</t>
  </si>
  <si>
    <t>Land Charges</t>
  </si>
  <si>
    <t>Kirkby Market</t>
  </si>
  <si>
    <t>Allotments</t>
  </si>
  <si>
    <t>Development Advice</t>
  </si>
  <si>
    <t>Planning Policy</t>
  </si>
  <si>
    <t>Building Control</t>
  </si>
  <si>
    <t>Twin Bin Scheme (Domestic refuse collection)</t>
  </si>
  <si>
    <t>Bulky Waste Collection</t>
  </si>
  <si>
    <t>Garden Waste Collection</t>
  </si>
  <si>
    <t>Community Protection/Environmental Health Admin Support</t>
  </si>
  <si>
    <t>Environmental Health</t>
  </si>
  <si>
    <t>Society Lotteries Licences</t>
  </si>
  <si>
    <t>Animal Boarding Establishment Licences</t>
  </si>
  <si>
    <t>Riding Establishment Licences</t>
  </si>
  <si>
    <t>Massage &amp; Special Treatment Licences</t>
  </si>
  <si>
    <t>Acupuncture Tattooing Ear Piercing Licences</t>
  </si>
  <si>
    <t>Licencing Act 2003 Premises Licences</t>
  </si>
  <si>
    <t>Licencing Act 2003 Annual Premises Licences</t>
  </si>
  <si>
    <t>Scrap Metal Licences</t>
  </si>
  <si>
    <t>Gambling Act 2005 Licences</t>
  </si>
  <si>
    <t>Pest Control</t>
  </si>
  <si>
    <t>Vehicle Contract Hire Housing HRA</t>
  </si>
  <si>
    <t>Vehicle Contract Hire Green Spaces</t>
  </si>
  <si>
    <t>Vehicle Contract Hire Community Protection</t>
  </si>
  <si>
    <t>Vehicle Contract Hire Waste Management</t>
  </si>
  <si>
    <t>Vehicle Contract Hire Garage</t>
  </si>
  <si>
    <t>Vehicle Contract Hire Sheltered Housing</t>
  </si>
  <si>
    <t>Vehicle Contract Hire Pest Control</t>
  </si>
  <si>
    <t>Flood Control</t>
  </si>
  <si>
    <t>Titchfield Park Cafe Hucknall</t>
  </si>
  <si>
    <t>Vehicle Contract Hire Neighbourhood Response</t>
  </si>
  <si>
    <t>Vehicle Contract Hire Markets</t>
  </si>
  <si>
    <t>Vehicle Contract Hire Garden Waste collection</t>
  </si>
  <si>
    <t>Vehicle Contract Hire Trade Waste collection</t>
  </si>
  <si>
    <t>Cemeteries</t>
  </si>
  <si>
    <t>Service Director, Place &amp; Communities</t>
  </si>
  <si>
    <t>Northern Depot</t>
  </si>
  <si>
    <t>Northern Depot Canteen</t>
  </si>
  <si>
    <t>Community Protection Business Unit</t>
  </si>
  <si>
    <t>Environmental Maintenance</t>
  </si>
  <si>
    <t>Sutton Environmental Maintenance</t>
  </si>
  <si>
    <t>Hucknall Environmental Maintenance</t>
  </si>
  <si>
    <t>Kirkby &amp; Rurals Environmental Maintenance</t>
  </si>
  <si>
    <t>NCC Grass verge cutting</t>
  </si>
  <si>
    <t>C10100</t>
  </si>
  <si>
    <t>Annual Community Benefit</t>
  </si>
  <si>
    <t>HOUSING &amp; ASSETS DIRECTORATE</t>
  </si>
  <si>
    <t>Sheltered Housing</t>
  </si>
  <si>
    <t>Watnall Road Community Centre</t>
  </si>
  <si>
    <t>Healdswood Community Centre</t>
  </si>
  <si>
    <t>Service Director, Housing &amp; Assets</t>
  </si>
  <si>
    <t>Business Contingency and Sustainability</t>
  </si>
  <si>
    <t>Supported Housing Services</t>
  </si>
  <si>
    <t>Supported Housing Services Support</t>
  </si>
  <si>
    <t>Acacia Avenue Community Centre</t>
  </si>
  <si>
    <t>Right To Buy Administration</t>
  </si>
  <si>
    <t>Car Parks</t>
  </si>
  <si>
    <t>Kirkby Offices</t>
  </si>
  <si>
    <t>Watnall Road Offices</t>
  </si>
  <si>
    <t>Asset Management</t>
  </si>
  <si>
    <t>Building Cleaning</t>
  </si>
  <si>
    <t>Bed &amp; Breakfast</t>
  </si>
  <si>
    <t>Private Sector Housing Licencing</t>
  </si>
  <si>
    <t>GENERAL FUND TOTAL</t>
  </si>
  <si>
    <t>Property General - Coxmoor Community Centre</t>
  </si>
  <si>
    <t>Other Income</t>
  </si>
  <si>
    <t>RESOURCES &amp; BUSINESS TRANSFORMATION TOTAL</t>
  </si>
  <si>
    <t>LEGAL &amp; GOVERNANCE TOTAL</t>
  </si>
  <si>
    <t>PLACE &amp; COMMUNITIES TOTAL</t>
  </si>
  <si>
    <t>HOUSING &amp; ASSETS TOTAL</t>
  </si>
  <si>
    <t>Service charge</t>
  </si>
  <si>
    <t>J203008</t>
  </si>
  <si>
    <t>Licence/Permits</t>
  </si>
  <si>
    <t>J203007</t>
  </si>
  <si>
    <t>Rent of Rooms</t>
  </si>
  <si>
    <t>J203005</t>
  </si>
  <si>
    <t>Rent of Land</t>
  </si>
  <si>
    <t>J203003</t>
  </si>
  <si>
    <t>Rent of Buildings</t>
  </si>
  <si>
    <t>J203002</t>
  </si>
  <si>
    <t>Performing Rights</t>
  </si>
  <si>
    <t>J203001</t>
  </si>
  <si>
    <t>Rents</t>
  </si>
  <si>
    <t>J203</t>
  </si>
  <si>
    <t>First 4 Support Income</t>
  </si>
  <si>
    <t>J202039</t>
  </si>
  <si>
    <t>Charges for Notices</t>
  </si>
  <si>
    <t>J202035</t>
  </si>
  <si>
    <t>Licence Fees</t>
  </si>
  <si>
    <t>J202034</t>
  </si>
  <si>
    <t>Domestic Pest Control</t>
  </si>
  <si>
    <t>J202031</t>
  </si>
  <si>
    <t>Commercial Pest Control</t>
  </si>
  <si>
    <t>J202030</t>
  </si>
  <si>
    <t>Application Fees</t>
  </si>
  <si>
    <t>J202027</t>
  </si>
  <si>
    <t>Subsistence Fees</t>
  </si>
  <si>
    <t>J202026</t>
  </si>
  <si>
    <t>Disposal of Bins</t>
  </si>
  <si>
    <t>J202007</t>
  </si>
  <si>
    <t>Collection of Bins</t>
  </si>
  <si>
    <t>J202006</t>
  </si>
  <si>
    <t>Commission</t>
  </si>
  <si>
    <t>J202005</t>
  </si>
  <si>
    <t>Legal Costs</t>
  </si>
  <si>
    <t>J202004</t>
  </si>
  <si>
    <t>Car Park Season Tickets</t>
  </si>
  <si>
    <t>J202003</t>
  </si>
  <si>
    <t>Fines</t>
  </si>
  <si>
    <t>J202001</t>
  </si>
  <si>
    <t>Fees &amp; Charges</t>
  </si>
  <si>
    <t>J202</t>
  </si>
  <si>
    <t>Cold Food consumed off the premises</t>
  </si>
  <si>
    <t>J201006</t>
  </si>
  <si>
    <t>Sale of Plant,Vehicles &amp; Equipment</t>
  </si>
  <si>
    <t>J201003</t>
  </si>
  <si>
    <t>Sales</t>
  </si>
  <si>
    <t>J201</t>
  </si>
  <si>
    <t>External Account Recharges</t>
  </si>
  <si>
    <t>J104001</t>
  </si>
  <si>
    <t>Feed in Tariffs</t>
  </si>
  <si>
    <t>J102007</t>
  </si>
  <si>
    <t>Developer Contributions</t>
  </si>
  <si>
    <t>J102005</t>
  </si>
  <si>
    <t>Housing Benefit Contributions</t>
  </si>
  <si>
    <t>J102004</t>
  </si>
  <si>
    <t>Contributions</t>
  </si>
  <si>
    <t>J102</t>
  </si>
  <si>
    <t>IBS Debtors Raised</t>
  </si>
  <si>
    <t>J101006</t>
  </si>
  <si>
    <t>Reimbursements</t>
  </si>
  <si>
    <t>J101</t>
  </si>
  <si>
    <t>Grants</t>
  </si>
  <si>
    <t>Government Grants</t>
  </si>
  <si>
    <t>J001</t>
  </si>
  <si>
    <t>GROSS EXPENDITURE</t>
  </si>
  <si>
    <t>INCOME</t>
  </si>
  <si>
    <t>NET EXPENDITURE</t>
  </si>
  <si>
    <t>EMPLOYEE EXPENSES</t>
  </si>
  <si>
    <t>PREMISES EXPENSES</t>
  </si>
  <si>
    <t>TRANSPORT RELATED EXPENSES</t>
  </si>
  <si>
    <t>SUPPLIES &amp; SERVICES</t>
  </si>
  <si>
    <t>TRANSFER PAYMENTS</t>
  </si>
  <si>
    <t>FEES &amp; CHARGES INCOME</t>
  </si>
  <si>
    <t>GRANTS INCOME</t>
  </si>
  <si>
    <t>OTHER INCOME</t>
  </si>
  <si>
    <t>Lighthouse Estate Agents, Kirkby</t>
  </si>
  <si>
    <t>Elections</t>
  </si>
  <si>
    <t>Monitoring Officer operational costs</t>
  </si>
  <si>
    <t>Place (formerly Locality)</t>
  </si>
  <si>
    <t>Hackney Carriage Licensing</t>
  </si>
  <si>
    <t>Private Hire Licensing</t>
  </si>
  <si>
    <t>Hired Vehicle Driver Licensing</t>
  </si>
  <si>
    <t>Private Hire Operator Licensing</t>
  </si>
  <si>
    <t>COST CENTRE NUMBER</t>
  </si>
  <si>
    <t>COST CENTRE DESCRIPTION</t>
  </si>
  <si>
    <t>Pre - Planning Application Advice</t>
  </si>
  <si>
    <t>G25002</t>
  </si>
  <si>
    <t>G31200</t>
  </si>
  <si>
    <t>Brierley Workshops 4 - 12</t>
  </si>
  <si>
    <t>Members' Environmental Maintenance</t>
  </si>
  <si>
    <t>C25015</t>
  </si>
  <si>
    <t>Sherwood Court Kirkby</t>
  </si>
  <si>
    <t>C25019</t>
  </si>
  <si>
    <t>Titchfield Court Hucknall</t>
  </si>
  <si>
    <t>G23000</t>
  </si>
  <si>
    <t>Housing Revenue Account - General</t>
  </si>
  <si>
    <t>G23001</t>
  </si>
  <si>
    <t>Council Garages</t>
  </si>
  <si>
    <t>G23002</t>
  </si>
  <si>
    <t>District Heating</t>
  </si>
  <si>
    <t>G23003</t>
  </si>
  <si>
    <t>Supervision &amp; Management</t>
  </si>
  <si>
    <t>G23004</t>
  </si>
  <si>
    <t>Rent Collection</t>
  </si>
  <si>
    <t>G23005</t>
  </si>
  <si>
    <t>Tenant &amp; Property</t>
  </si>
  <si>
    <t>G23007</t>
  </si>
  <si>
    <t>Supporting People</t>
  </si>
  <si>
    <t>g23011</t>
  </si>
  <si>
    <t>Homeless Temporary Accommodation</t>
  </si>
  <si>
    <t>G23100</t>
  </si>
  <si>
    <t>HRA Community Centres General</t>
  </si>
  <si>
    <t>G23100001</t>
  </si>
  <si>
    <t>The Beeches Skegby Community Centre</t>
  </si>
  <si>
    <t>G23100002</t>
  </si>
  <si>
    <t>Willetts Court Sutton Community Centre</t>
  </si>
  <si>
    <t>G23100003</t>
  </si>
  <si>
    <t>Millhouse Huthwaite Community Centre</t>
  </si>
  <si>
    <t>G23100004</t>
  </si>
  <si>
    <t>Harwood Close Sutton Community Centre</t>
  </si>
  <si>
    <t>G23100005</t>
  </si>
  <si>
    <t>The Poplars Sutton Community Centre</t>
  </si>
  <si>
    <t>G23100006</t>
  </si>
  <si>
    <t>Brierley House Sutton Community Centre</t>
  </si>
  <si>
    <t>G23100007</t>
  </si>
  <si>
    <t>The Homesteads Sutton Community Centre</t>
  </si>
  <si>
    <t>G29000</t>
  </si>
  <si>
    <t>Home Improvement Scheme</t>
  </si>
  <si>
    <t>G29001</t>
  </si>
  <si>
    <t>Garden Maintenance</t>
  </si>
  <si>
    <t>G51001</t>
  </si>
  <si>
    <t>Housing Court Schemes General</t>
  </si>
  <si>
    <t>G51007</t>
  </si>
  <si>
    <t>Housing Court Scheme Brook St Court</t>
  </si>
  <si>
    <t>G51008</t>
  </si>
  <si>
    <t>Housing Court Scheme St Modwens</t>
  </si>
  <si>
    <t>G51009</t>
  </si>
  <si>
    <t>Housing Court Scheme St Marys</t>
  </si>
  <si>
    <t>G51012</t>
  </si>
  <si>
    <t>Housing Court Scheme St Helens</t>
  </si>
  <si>
    <t>G51013</t>
  </si>
  <si>
    <t>Housing Court Scheme Darlison Court</t>
  </si>
  <si>
    <t>G51015</t>
  </si>
  <si>
    <t>Housing Court Scheme Sherwood Court</t>
  </si>
  <si>
    <t>G51016</t>
  </si>
  <si>
    <t>Housing Court Scheme Homesteads</t>
  </si>
  <si>
    <t>G51017</t>
  </si>
  <si>
    <t>Housing Court Scheme Chatsworth Drive</t>
  </si>
  <si>
    <t>G51019</t>
  </si>
  <si>
    <t>Housing Court Scheme Langton Brookhill</t>
  </si>
  <si>
    <t>G51020</t>
  </si>
  <si>
    <t>Housing Court Scheme Beechwood</t>
  </si>
  <si>
    <t>G51021</t>
  </si>
  <si>
    <t>Housing Court Scheme Brand Court</t>
  </si>
  <si>
    <t>G51022</t>
  </si>
  <si>
    <t>Housing Court Scheme Summerhill</t>
  </si>
  <si>
    <t>G51023</t>
  </si>
  <si>
    <t>Housing Court Scheme Nuncar Court</t>
  </si>
  <si>
    <t>G51024</t>
  </si>
  <si>
    <t>Housing Court Scheme Stoneyford</t>
  </si>
  <si>
    <t>G51026</t>
  </si>
  <si>
    <t>Housing Court Scheme Aspley Court</t>
  </si>
  <si>
    <t>G51027</t>
  </si>
  <si>
    <t>Housing Court Scheme Beauvale Court</t>
  </si>
  <si>
    <t>G51028</t>
  </si>
  <si>
    <t>Housing Court Scheme Desmond Court</t>
  </si>
  <si>
    <t>G51029</t>
  </si>
  <si>
    <t>Housing Court Scheme Brierley Road House</t>
  </si>
  <si>
    <t>G51030</t>
  </si>
  <si>
    <t>Housing Court Scheme Titchfield Court</t>
  </si>
  <si>
    <t>G51032</t>
  </si>
  <si>
    <t>Housing Court Scheme Goodall Crescent</t>
  </si>
  <si>
    <t>G51033</t>
  </si>
  <si>
    <t>Housing Court Scheme Brickyard Drive</t>
  </si>
  <si>
    <t>G51034</t>
  </si>
  <si>
    <t>Housing Court Scheme West End Court</t>
  </si>
  <si>
    <t>G51035</t>
  </si>
  <si>
    <t>Housing Court Scheme Eastwell Court</t>
  </si>
  <si>
    <t>G51036</t>
  </si>
  <si>
    <t>Housing Court Scheme Holgate Walk</t>
  </si>
  <si>
    <t>G51037</t>
  </si>
  <si>
    <t>Housing Court Scheme Truman Drive</t>
  </si>
  <si>
    <t>G51038</t>
  </si>
  <si>
    <t>Housing Court Scheme Stanton Court</t>
  </si>
  <si>
    <t>G51039</t>
  </si>
  <si>
    <t>Housing Court Scheme Willowbridge</t>
  </si>
  <si>
    <t>G51040</t>
  </si>
  <si>
    <t>Housing Court Scheme Deepdale</t>
  </si>
  <si>
    <t>G51041</t>
  </si>
  <si>
    <t>Housing Court Scheme The Oval</t>
  </si>
  <si>
    <t>G51042</t>
  </si>
  <si>
    <t>Housing Court Scheme Westbourne Road</t>
  </si>
  <si>
    <t>G51043</t>
  </si>
  <si>
    <t>Housing Court Scheme Willow Crescent</t>
  </si>
  <si>
    <t>G51044</t>
  </si>
  <si>
    <t>Housing Court Scheme Cowpes Close</t>
  </si>
  <si>
    <t>G51045</t>
  </si>
  <si>
    <t>Housing Court Scheme Carsic Road</t>
  </si>
  <si>
    <t>G51046</t>
  </si>
  <si>
    <t>Housing Court Scheme Caunts Crescent</t>
  </si>
  <si>
    <t>G51047</t>
  </si>
  <si>
    <t>Housing Court Scheme Lammas Close</t>
  </si>
  <si>
    <t>G51048</t>
  </si>
  <si>
    <t>Housing Court Scheme Northwood Ave</t>
  </si>
  <si>
    <t>G51049</t>
  </si>
  <si>
    <t>Housing Court Scheme Jephson Buildings</t>
  </si>
  <si>
    <t>G51050</t>
  </si>
  <si>
    <t>Housing Court Scheme Butlers Close</t>
  </si>
  <si>
    <t>G51051</t>
  </si>
  <si>
    <t>Housing Court Scheme Peveril Street</t>
  </si>
  <si>
    <t>G51052</t>
  </si>
  <si>
    <t>Housing Court Scheme St Andrews Close</t>
  </si>
  <si>
    <t>G51053</t>
  </si>
  <si>
    <t>Housing Court Scheme Rockwood Walk</t>
  </si>
  <si>
    <t>G51054</t>
  </si>
  <si>
    <t>Housing Court Scheme St Marys Way</t>
  </si>
  <si>
    <t>G51055</t>
  </si>
  <si>
    <t>Housing Court Scheme Broomhill Road</t>
  </si>
  <si>
    <t>G51056</t>
  </si>
  <si>
    <t>Housing Court Scheme Clare Road</t>
  </si>
  <si>
    <t>G51057</t>
  </si>
  <si>
    <t>Housing Court Scheme Central Western A</t>
  </si>
  <si>
    <t>G51058</t>
  </si>
  <si>
    <t>Housing Court Scheme Leamington Hall</t>
  </si>
  <si>
    <t>G51059</t>
  </si>
  <si>
    <t>Housing Court Scheme Northfields Close</t>
  </si>
  <si>
    <t>G51060</t>
  </si>
  <si>
    <t>Housing Court Scheme Twitchell View</t>
  </si>
  <si>
    <t>G51061</t>
  </si>
  <si>
    <t>Housing Court Scheme George Street</t>
  </si>
  <si>
    <t>G51062</t>
  </si>
  <si>
    <t>Housing Court Scheme Priestsic Road</t>
  </si>
  <si>
    <t>G51063</t>
  </si>
  <si>
    <t>Housing Court Scheme Annesley Road</t>
  </si>
  <si>
    <t>G51064</t>
  </si>
  <si>
    <t>Housing Court Scheme Jubilee Road</t>
  </si>
  <si>
    <t>G52000</t>
  </si>
  <si>
    <t>Tenancy Services General</t>
  </si>
  <si>
    <t>G52001</t>
  </si>
  <si>
    <t>Tenancy Services Sutton</t>
  </si>
  <si>
    <t>G52002</t>
  </si>
  <si>
    <t>Tenancy Services Kirkby</t>
  </si>
  <si>
    <t>G52003</t>
  </si>
  <si>
    <t>Tenancy Services Hucknall</t>
  </si>
  <si>
    <t>G53000</t>
  </si>
  <si>
    <t>Lettings and PS General</t>
  </si>
  <si>
    <t>G53003</t>
  </si>
  <si>
    <t>Lettings and PS Hucknall</t>
  </si>
  <si>
    <t>G54000</t>
  </si>
  <si>
    <t>Tenant Participation</t>
  </si>
  <si>
    <t>G55000</t>
  </si>
  <si>
    <t>TS Management</t>
  </si>
  <si>
    <t>G55001</t>
  </si>
  <si>
    <t>TS Responsive and Void Management</t>
  </si>
  <si>
    <t>G55002</t>
  </si>
  <si>
    <t>TS SS Support Services Section</t>
  </si>
  <si>
    <t>G55004</t>
  </si>
  <si>
    <t>TS Planned, Cyclical and Estates Mgt</t>
  </si>
  <si>
    <t>G55005</t>
  </si>
  <si>
    <t>TS Estate Workers</t>
  </si>
  <si>
    <t>G55006</t>
  </si>
  <si>
    <t>TS Stores</t>
  </si>
  <si>
    <t>G55007</t>
  </si>
  <si>
    <t>Energy Performance</t>
  </si>
  <si>
    <t>G56000</t>
  </si>
  <si>
    <t>TS Garage Repairs Responsive</t>
  </si>
  <si>
    <t>G56001</t>
  </si>
  <si>
    <t>TS Garage Repairs Voids</t>
  </si>
  <si>
    <t>G56002</t>
  </si>
  <si>
    <t>TS Garage Repairs Planned</t>
  </si>
  <si>
    <t>G56003</t>
  </si>
  <si>
    <t xml:space="preserve">Responsive Repairs </t>
  </si>
  <si>
    <t>G56004</t>
  </si>
  <si>
    <t>Void Repairs</t>
  </si>
  <si>
    <t>G56005</t>
  </si>
  <si>
    <t>Planned Maintenance</t>
  </si>
  <si>
    <t>G57000</t>
  </si>
  <si>
    <t>Housing Depot DLO Overheads</t>
  </si>
  <si>
    <t>G57002</t>
  </si>
  <si>
    <t>Housing Depot DLO Sub-Contractors</t>
  </si>
  <si>
    <t>G57004</t>
  </si>
  <si>
    <t xml:space="preserve">Housing Depot DLO Contractor Income </t>
  </si>
  <si>
    <t>G58000</t>
  </si>
  <si>
    <t>Procurement Section</t>
  </si>
  <si>
    <t>G70000</t>
  </si>
  <si>
    <t>Housing Services Management</t>
  </si>
  <si>
    <t>N23000</t>
  </si>
  <si>
    <t>Brook Street Office</t>
  </si>
  <si>
    <t>HOUSING REVENUE ACCOUNT TOTALS</t>
  </si>
  <si>
    <t>GENERAL FUND BUDGET BOOK 2019/20 (EXCLUDING DEPRECIATION AND RECHARGES)</t>
  </si>
  <si>
    <t>HOUSING REVENUE ACCOUNT BUDGET BOOK 2019/20 (EXCLUDING DEPRECIATION AND RECHARGES)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</si>
</sst>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3" fontId="0" fillId="0" borderId="0" xfId="0" applyNumberFormat="1"/>
    <xf numFmtId="3" fontId="2" fillId="0" borderId="0" xfId="0" applyNumberFormat="1" applyFont="1" applyAlignment="1"/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/>
    <xf numFmtId="3" fontId="2" fillId="0" borderId="0" xfId="0" applyNumberFormat="1" applyFont="1"/>
    <xf numFmtId="3" fontId="1" fillId="2" borderId="0" xfId="0" applyNumberFormat="1" applyFont="1" applyFill="1" applyAlignment="1">
      <alignment horizontal="center" wrapText="1"/>
    </xf>
    <xf numFmtId="3" fontId="6" fillId="3" borderId="0" xfId="0" applyNumberFormat="1" applyFont="1" applyFill="1" applyAlignment="1">
      <alignment horizontal="center" wrapText="1"/>
    </xf>
    <xf numFmtId="3" fontId="1" fillId="4" borderId="0" xfId="0" applyNumberFormat="1" applyFont="1" applyFill="1" applyAlignment="1">
      <alignment horizontal="center" wrapText="1"/>
    </xf>
    <xf numFmtId="3" fontId="1" fillId="3" borderId="0" xfId="0" applyNumberFormat="1" applyFont="1" applyFill="1" applyAlignment="1">
      <alignment horizontal="center" wrapText="1"/>
    </xf>
    <xf numFmtId="3" fontId="1" fillId="0" borderId="0" xfId="0" applyNumberFormat="1" applyFont="1" applyFill="1"/>
    <xf numFmtId="3" fontId="0" fillId="0" borderId="0" xfId="0" applyNumberFormat="1" applyFill="1"/>
    <xf numFmtId="3" fontId="2" fillId="0" borderId="0" xfId="0" applyNumberFormat="1" applyFont="1" applyFill="1"/>
    <xf numFmtId="3" fontId="5" fillId="0" borderId="0" xfId="0" applyNumberFormat="1" applyFont="1" applyFill="1"/>
    <xf numFmtId="3" fontId="2" fillId="0" borderId="0" xfId="0" applyNumberFormat="1" applyFont="1" applyFill="1" applyAlignment="1"/>
    <xf numFmtId="3" fontId="0" fillId="0" borderId="0" xfId="0" applyNumberFormat="1" applyFont="1"/>
    <xf numFmtId="3" fontId="1" fillId="0" borderId="0" xfId="0" applyNumberFormat="1" applyFont="1" applyFill="1" applyAlignment="1">
      <alignment horizontal="center" vertical="center" wrapText="1"/>
    </xf>
    <xf numFmtId="3" fontId="2" fillId="3" borderId="0" xfId="0" applyNumberFormat="1" applyFont="1" applyFill="1"/>
    <xf numFmtId="3" fontId="2" fillId="4" borderId="0" xfId="0" applyNumberFormat="1" applyFont="1" applyFill="1"/>
    <xf numFmtId="3" fontId="2" fillId="2" borderId="0" xfId="0" applyNumberFormat="1" applyFont="1" applyFill="1"/>
    <xf numFmtId="3" fontId="1" fillId="3" borderId="0" xfId="0" applyNumberFormat="1" applyFont="1" applyFill="1"/>
    <xf numFmtId="3" fontId="1" fillId="4" borderId="0" xfId="0" applyNumberFormat="1" applyFont="1" applyFill="1"/>
    <xf numFmtId="3" fontId="1" fillId="2" borderId="0" xfId="0" applyNumberFormat="1" applyFont="1" applyFill="1"/>
    <xf numFmtId="3" fontId="5" fillId="0" borderId="0" xfId="0" applyNumberFormat="1" applyFont="1" applyFill="1" applyAlignment="1"/>
    <xf numFmtId="3" fontId="1" fillId="0" borderId="0" xfId="0" applyNumberFormat="1" applyFont="1" applyFill="1" applyAlignment="1">
      <alignment horizontal="center" wrapText="1"/>
    </xf>
    <xf numFmtId="0" fontId="0" fillId="0" borderId="0" xfId="0" applyFill="1"/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00FFCC"/>
      <color rgb="FF66FF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3"/>
  <sheetViews>
    <sheetView showGridLines="0" tabSelected="1" zoomScale="90" zoomScaleNormal="90" workbookViewId="0">
      <selection sqref="A1:N1"/>
    </sheetView>
  </sheetViews>
  <sheetFormatPr defaultColWidth="8.75" defaultRowHeight="14.25" x14ac:dyDescent="0.2"/>
  <cols>
    <col min="1" max="1" width="8.75" style="1"/>
    <col min="2" max="2" width="61.125" style="1" bestFit="1" customWidth="1"/>
    <col min="3" max="3" width="14.75" style="1" customWidth="1"/>
    <col min="4" max="4" width="10.5" style="1" bestFit="1" customWidth="1"/>
    <col min="5" max="5" width="14.75" style="1" customWidth="1"/>
    <col min="6" max="6" width="2.75" style="1" customWidth="1"/>
    <col min="7" max="12" width="12.75" style="1" customWidth="1"/>
    <col min="13" max="13" width="8.75" style="1"/>
    <col min="14" max="14" width="10.5" style="1" bestFit="1" customWidth="1"/>
    <col min="15" max="16384" width="8.75" style="1"/>
  </cols>
  <sheetData>
    <row r="1" spans="1:14" ht="20.25" x14ac:dyDescent="0.3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3" spans="1:14" ht="18" x14ac:dyDescent="0.25">
      <c r="A3" s="27" t="s">
        <v>791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8" spans="1:14" ht="15.75" x14ac:dyDescent="0.25">
      <c r="A8" s="14" t="s">
        <v>1</v>
      </c>
      <c r="C8" s="2"/>
      <c r="D8" s="2"/>
      <c r="E8" s="2"/>
      <c r="F8" s="2"/>
    </row>
    <row r="9" spans="1:14" x14ac:dyDescent="0.2">
      <c r="B9" s="11"/>
    </row>
    <row r="10" spans="1:14" ht="60" x14ac:dyDescent="0.25">
      <c r="A10" s="16" t="s">
        <v>585</v>
      </c>
      <c r="B10" s="10" t="s">
        <v>586</v>
      </c>
      <c r="C10" s="7" t="s">
        <v>566</v>
      </c>
      <c r="D10" s="7" t="s">
        <v>567</v>
      </c>
      <c r="E10" s="7" t="s">
        <v>568</v>
      </c>
      <c r="F10" s="3"/>
      <c r="G10" s="8" t="s">
        <v>569</v>
      </c>
      <c r="H10" s="8" t="s">
        <v>570</v>
      </c>
      <c r="I10" s="8" t="s">
        <v>571</v>
      </c>
      <c r="J10" s="8" t="s">
        <v>572</v>
      </c>
      <c r="K10" s="8" t="s">
        <v>573</v>
      </c>
      <c r="L10" s="6" t="s">
        <v>574</v>
      </c>
      <c r="M10" s="6" t="s">
        <v>575</v>
      </c>
      <c r="N10" s="6" t="s">
        <v>576</v>
      </c>
    </row>
    <row r="11" spans="1:14" ht="15" x14ac:dyDescent="0.25">
      <c r="C11" s="3" t="s">
        <v>397</v>
      </c>
      <c r="D11" s="3" t="s">
        <v>397</v>
      </c>
      <c r="E11" s="3" t="s">
        <v>397</v>
      </c>
      <c r="F11" s="3"/>
      <c r="G11" s="3" t="s">
        <v>397</v>
      </c>
      <c r="H11" s="3" t="s">
        <v>397</v>
      </c>
      <c r="I11" s="3" t="s">
        <v>397</v>
      </c>
      <c r="J11" s="3" t="s">
        <v>397</v>
      </c>
      <c r="K11" s="3" t="s">
        <v>397</v>
      </c>
      <c r="L11" s="3" t="s">
        <v>397</v>
      </c>
      <c r="M11" s="3" t="s">
        <v>397</v>
      </c>
      <c r="N11" s="3" t="s">
        <v>397</v>
      </c>
    </row>
    <row r="12" spans="1:14" x14ac:dyDescent="0.2">
      <c r="A12" t="s">
        <v>391</v>
      </c>
      <c r="B12" s="15" t="s">
        <v>396</v>
      </c>
      <c r="C12" s="1">
        <f t="shared" ref="C12:C17" si="0">SUM(G12:K12)</f>
        <v>12000</v>
      </c>
      <c r="D12" s="1">
        <f>SUM(L12:N12)</f>
        <v>0</v>
      </c>
      <c r="E12" s="1">
        <f>C12+D12</f>
        <v>12000</v>
      </c>
      <c r="G12" s="1">
        <v>0</v>
      </c>
      <c r="H12" s="1">
        <v>0</v>
      </c>
      <c r="I12" s="1">
        <v>5500</v>
      </c>
      <c r="J12" s="1">
        <v>6500</v>
      </c>
      <c r="K12" s="1">
        <v>0</v>
      </c>
      <c r="L12" s="1">
        <v>0</v>
      </c>
      <c r="M12" s="1">
        <v>0</v>
      </c>
      <c r="N12" s="1">
        <v>0</v>
      </c>
    </row>
    <row r="13" spans="1:14" x14ac:dyDescent="0.2">
      <c r="A13" t="s">
        <v>389</v>
      </c>
      <c r="B13" s="1" t="s">
        <v>398</v>
      </c>
      <c r="C13" s="1">
        <f t="shared" si="0"/>
        <v>850</v>
      </c>
      <c r="D13" s="1">
        <f t="shared" ref="D13:D17" si="1">SUM(L13:N13)</f>
        <v>0</v>
      </c>
      <c r="E13" s="1">
        <f t="shared" ref="E13:E17" si="2">C13+D13</f>
        <v>850</v>
      </c>
      <c r="G13" s="1">
        <v>0</v>
      </c>
      <c r="H13" s="1">
        <v>0</v>
      </c>
      <c r="I13" s="1">
        <v>350</v>
      </c>
      <c r="J13" s="1">
        <v>500</v>
      </c>
      <c r="K13" s="1">
        <v>0</v>
      </c>
      <c r="L13" s="1">
        <v>0</v>
      </c>
      <c r="M13" s="1">
        <v>0</v>
      </c>
      <c r="N13" s="1">
        <v>0</v>
      </c>
    </row>
    <row r="14" spans="1:14" x14ac:dyDescent="0.2">
      <c r="A14" t="s">
        <v>387</v>
      </c>
      <c r="B14" s="1" t="s">
        <v>386</v>
      </c>
      <c r="C14" s="1">
        <f t="shared" si="0"/>
        <v>0</v>
      </c>
      <c r="D14" s="1">
        <f t="shared" si="1"/>
        <v>0</v>
      </c>
      <c r="E14" s="1">
        <f t="shared" si="2"/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</row>
    <row r="15" spans="1:14" x14ac:dyDescent="0.2">
      <c r="A15" t="s">
        <v>385</v>
      </c>
      <c r="B15" s="1" t="s">
        <v>384</v>
      </c>
      <c r="C15" s="1">
        <f t="shared" si="0"/>
        <v>43200</v>
      </c>
      <c r="D15" s="1">
        <f t="shared" si="1"/>
        <v>0</v>
      </c>
      <c r="E15" s="1">
        <f t="shared" si="2"/>
        <v>43200</v>
      </c>
      <c r="G15" s="1">
        <v>0</v>
      </c>
      <c r="H15" s="1">
        <v>0</v>
      </c>
      <c r="I15" s="1">
        <v>0</v>
      </c>
      <c r="J15" s="1">
        <v>43200</v>
      </c>
      <c r="K15" s="1">
        <v>0</v>
      </c>
      <c r="L15" s="1">
        <v>0</v>
      </c>
      <c r="M15" s="1">
        <v>0</v>
      </c>
      <c r="N15" s="1">
        <v>0</v>
      </c>
    </row>
    <row r="16" spans="1:14" x14ac:dyDescent="0.2">
      <c r="A16" t="s">
        <v>379</v>
      </c>
      <c r="B16" s="1" t="s">
        <v>399</v>
      </c>
      <c r="C16" s="1">
        <f t="shared" si="0"/>
        <v>192920</v>
      </c>
      <c r="D16" s="1">
        <f t="shared" si="1"/>
        <v>0</v>
      </c>
      <c r="E16" s="1">
        <f t="shared" si="2"/>
        <v>192920</v>
      </c>
      <c r="G16" s="1">
        <v>192920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</row>
    <row r="17" spans="1:14" x14ac:dyDescent="0.2">
      <c r="A17" t="s">
        <v>371</v>
      </c>
      <c r="B17" s="1" t="s">
        <v>370</v>
      </c>
      <c r="C17" s="1">
        <f t="shared" si="0"/>
        <v>278645</v>
      </c>
      <c r="D17" s="1">
        <f t="shared" si="1"/>
        <v>0</v>
      </c>
      <c r="E17" s="1">
        <f t="shared" si="2"/>
        <v>278645</v>
      </c>
      <c r="G17" s="1">
        <v>257050</v>
      </c>
      <c r="H17" s="1">
        <v>0</v>
      </c>
      <c r="I17" s="1">
        <v>850</v>
      </c>
      <c r="J17" s="1">
        <v>20745</v>
      </c>
      <c r="K17" s="1">
        <v>0</v>
      </c>
      <c r="L17" s="1">
        <v>0</v>
      </c>
      <c r="M17" s="1">
        <v>0</v>
      </c>
      <c r="N17" s="1">
        <v>0</v>
      </c>
    </row>
    <row r="18" spans="1:14" s="11" customFormat="1" ht="15.75" x14ac:dyDescent="0.25">
      <c r="A18" s="12" t="s">
        <v>400</v>
      </c>
      <c r="C18" s="17">
        <f>SUM(C12:C17)</f>
        <v>527615</v>
      </c>
      <c r="D18" s="17">
        <f>SUM(D12:D17)</f>
        <v>0</v>
      </c>
      <c r="E18" s="17">
        <f>SUM(E12:E17)</f>
        <v>527615</v>
      </c>
      <c r="F18" s="13"/>
      <c r="G18" s="18">
        <f>SUM(G12:G17)</f>
        <v>449970</v>
      </c>
      <c r="H18" s="18">
        <f>SUM(H12:H17)</f>
        <v>0</v>
      </c>
      <c r="I18" s="18">
        <f t="shared" ref="I18:N18" si="3">SUM(I12:I17)</f>
        <v>6700</v>
      </c>
      <c r="J18" s="18">
        <f t="shared" si="3"/>
        <v>70945</v>
      </c>
      <c r="K18" s="18">
        <f t="shared" si="3"/>
        <v>0</v>
      </c>
      <c r="L18" s="19">
        <f t="shared" si="3"/>
        <v>0</v>
      </c>
      <c r="M18" s="19">
        <f t="shared" si="3"/>
        <v>0</v>
      </c>
      <c r="N18" s="19">
        <f t="shared" si="3"/>
        <v>0</v>
      </c>
    </row>
    <row r="21" spans="1:14" ht="15.75" x14ac:dyDescent="0.25">
      <c r="A21" s="12" t="s">
        <v>401</v>
      </c>
    </row>
    <row r="22" spans="1:14" x14ac:dyDescent="0.2">
      <c r="B22" s="11"/>
    </row>
    <row r="23" spans="1:14" ht="60" x14ac:dyDescent="0.25">
      <c r="A23" s="16" t="s">
        <v>585</v>
      </c>
      <c r="B23" s="10" t="s">
        <v>586</v>
      </c>
      <c r="C23" s="9" t="s">
        <v>566</v>
      </c>
      <c r="D23" s="9" t="s">
        <v>567</v>
      </c>
      <c r="E23" s="9" t="s">
        <v>568</v>
      </c>
      <c r="F23" s="3"/>
      <c r="G23" s="8" t="s">
        <v>569</v>
      </c>
      <c r="H23" s="8" t="s">
        <v>570</v>
      </c>
      <c r="I23" s="8" t="s">
        <v>571</v>
      </c>
      <c r="J23" s="8" t="s">
        <v>572</v>
      </c>
      <c r="K23" s="8" t="s">
        <v>573</v>
      </c>
      <c r="L23" s="6" t="s">
        <v>574</v>
      </c>
      <c r="M23" s="6" t="s">
        <v>575</v>
      </c>
      <c r="N23" s="6" t="s">
        <v>576</v>
      </c>
    </row>
    <row r="24" spans="1:14" ht="15" x14ac:dyDescent="0.25">
      <c r="C24" s="3" t="s">
        <v>397</v>
      </c>
      <c r="D24" s="3" t="s">
        <v>397</v>
      </c>
      <c r="E24" s="3" t="s">
        <v>397</v>
      </c>
      <c r="F24" s="3"/>
      <c r="G24" s="3" t="s">
        <v>397</v>
      </c>
      <c r="H24" s="3" t="s">
        <v>397</v>
      </c>
      <c r="I24" s="3" t="s">
        <v>397</v>
      </c>
      <c r="J24" s="3" t="s">
        <v>397</v>
      </c>
      <c r="K24" s="3" t="s">
        <v>397</v>
      </c>
      <c r="L24" s="3" t="s">
        <v>397</v>
      </c>
      <c r="M24" s="3" t="s">
        <v>397</v>
      </c>
      <c r="N24" s="3" t="s">
        <v>397</v>
      </c>
    </row>
    <row r="25" spans="1:14" x14ac:dyDescent="0.2">
      <c r="A25" t="s">
        <v>309</v>
      </c>
      <c r="B25" s="1" t="s">
        <v>402</v>
      </c>
      <c r="C25" s="1">
        <f t="shared" ref="C25:C55" si="4">SUM(G25:K25)</f>
        <v>550</v>
      </c>
      <c r="D25" s="1">
        <f t="shared" ref="D25:D80" si="5">SUM(L25:N25)</f>
        <v>0</v>
      </c>
      <c r="E25" s="1">
        <f t="shared" ref="E25:E80" si="6">C25+D25</f>
        <v>550</v>
      </c>
      <c r="G25" s="1">
        <v>0</v>
      </c>
      <c r="H25" s="1">
        <v>550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</row>
    <row r="26" spans="1:14" x14ac:dyDescent="0.2">
      <c r="A26" t="s">
        <v>307</v>
      </c>
      <c r="B26" s="1" t="s">
        <v>306</v>
      </c>
      <c r="C26" s="1">
        <f t="shared" si="4"/>
        <v>0</v>
      </c>
      <c r="D26" s="1">
        <f t="shared" si="5"/>
        <v>-28000</v>
      </c>
      <c r="E26" s="1">
        <f t="shared" si="6"/>
        <v>-28000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-28000</v>
      </c>
    </row>
    <row r="27" spans="1:14" x14ac:dyDescent="0.2">
      <c r="A27" t="s">
        <v>305</v>
      </c>
      <c r="B27" s="1" t="s">
        <v>304</v>
      </c>
      <c r="C27" s="1">
        <f t="shared" si="4"/>
        <v>0</v>
      </c>
      <c r="D27" s="1">
        <f t="shared" si="5"/>
        <v>-3500</v>
      </c>
      <c r="E27" s="1">
        <f t="shared" si="6"/>
        <v>-3500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-3500</v>
      </c>
    </row>
    <row r="28" spans="1:14" x14ac:dyDescent="0.2">
      <c r="A28" t="s">
        <v>303</v>
      </c>
      <c r="B28" s="1" t="s">
        <v>302</v>
      </c>
      <c r="C28" s="1">
        <f t="shared" si="4"/>
        <v>0</v>
      </c>
      <c r="D28" s="1">
        <f t="shared" si="5"/>
        <v>-62000</v>
      </c>
      <c r="E28" s="1">
        <f t="shared" si="6"/>
        <v>-62000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-62000</v>
      </c>
    </row>
    <row r="29" spans="1:14" x14ac:dyDescent="0.2">
      <c r="A29" t="s">
        <v>301</v>
      </c>
      <c r="B29" s="1" t="s">
        <v>403</v>
      </c>
      <c r="C29" s="1">
        <f t="shared" si="4"/>
        <v>0</v>
      </c>
      <c r="D29" s="1">
        <f t="shared" si="5"/>
        <v>-200</v>
      </c>
      <c r="E29" s="1">
        <f t="shared" si="6"/>
        <v>-200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-200</v>
      </c>
    </row>
    <row r="30" spans="1:14" x14ac:dyDescent="0.2">
      <c r="A30" t="s">
        <v>299</v>
      </c>
      <c r="B30" s="1" t="s">
        <v>298</v>
      </c>
      <c r="C30" s="1">
        <f t="shared" si="4"/>
        <v>36</v>
      </c>
      <c r="D30" s="1">
        <f t="shared" si="5"/>
        <v>0</v>
      </c>
      <c r="E30" s="1">
        <f t="shared" si="6"/>
        <v>36</v>
      </c>
      <c r="G30" s="1">
        <v>0</v>
      </c>
      <c r="H30" s="1">
        <v>36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</row>
    <row r="31" spans="1:14" x14ac:dyDescent="0.2">
      <c r="A31" t="s">
        <v>297</v>
      </c>
      <c r="B31" s="1" t="s">
        <v>296</v>
      </c>
      <c r="C31" s="1">
        <f t="shared" si="4"/>
        <v>700</v>
      </c>
      <c r="D31" s="1">
        <f t="shared" si="5"/>
        <v>-31890</v>
      </c>
      <c r="E31" s="1">
        <f t="shared" si="6"/>
        <v>-31190</v>
      </c>
      <c r="G31" s="1">
        <v>0</v>
      </c>
      <c r="H31" s="1">
        <v>700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f>-31000-890</f>
        <v>-31890</v>
      </c>
    </row>
    <row r="32" spans="1:14" x14ac:dyDescent="0.2">
      <c r="A32" t="s">
        <v>295</v>
      </c>
      <c r="B32" s="1" t="s">
        <v>294</v>
      </c>
      <c r="C32" s="1">
        <f t="shared" si="4"/>
        <v>54540</v>
      </c>
      <c r="D32" s="1">
        <f t="shared" si="5"/>
        <v>-61040</v>
      </c>
      <c r="E32" s="1">
        <f t="shared" si="6"/>
        <v>-6500</v>
      </c>
      <c r="G32" s="1">
        <v>0</v>
      </c>
      <c r="H32" s="1">
        <v>580</v>
      </c>
      <c r="I32" s="1">
        <v>0</v>
      </c>
      <c r="J32" s="1">
        <v>53960</v>
      </c>
      <c r="K32" s="1">
        <v>0</v>
      </c>
      <c r="L32" s="1">
        <v>0</v>
      </c>
      <c r="M32" s="1">
        <v>0</v>
      </c>
      <c r="N32" s="1">
        <f>-60000-1040</f>
        <v>-61040</v>
      </c>
    </row>
    <row r="33" spans="1:14" x14ac:dyDescent="0.2">
      <c r="A33" t="s">
        <v>293</v>
      </c>
      <c r="B33" s="1" t="s">
        <v>292</v>
      </c>
      <c r="C33" s="1">
        <f t="shared" si="4"/>
        <v>14380</v>
      </c>
      <c r="D33" s="1">
        <f t="shared" si="5"/>
        <v>-26580</v>
      </c>
      <c r="E33" s="1">
        <f t="shared" si="6"/>
        <v>-12200</v>
      </c>
      <c r="G33" s="1">
        <v>0</v>
      </c>
      <c r="H33" s="1">
        <v>1380</v>
      </c>
      <c r="I33" s="1">
        <v>0</v>
      </c>
      <c r="J33" s="1">
        <v>13000</v>
      </c>
      <c r="K33" s="1">
        <v>0</v>
      </c>
      <c r="L33" s="1">
        <v>0</v>
      </c>
      <c r="M33" s="1">
        <v>0</v>
      </c>
      <c r="N33" s="1">
        <f>-26000-580</f>
        <v>-26580</v>
      </c>
    </row>
    <row r="34" spans="1:14" x14ac:dyDescent="0.2">
      <c r="A34" t="s">
        <v>291</v>
      </c>
      <c r="B34" s="1" t="s">
        <v>290</v>
      </c>
      <c r="C34" s="1">
        <f t="shared" si="4"/>
        <v>19790</v>
      </c>
      <c r="D34" s="1">
        <f t="shared" si="5"/>
        <v>-38840</v>
      </c>
      <c r="E34" s="1">
        <f t="shared" si="6"/>
        <v>-19050</v>
      </c>
      <c r="G34" s="1">
        <v>0</v>
      </c>
      <c r="H34" s="1">
        <v>790</v>
      </c>
      <c r="I34" s="1">
        <v>0</v>
      </c>
      <c r="J34" s="1">
        <v>19000</v>
      </c>
      <c r="K34" s="1">
        <v>0</v>
      </c>
      <c r="L34" s="1">
        <v>0</v>
      </c>
      <c r="M34" s="1">
        <v>0</v>
      </c>
      <c r="N34" s="1">
        <f>-38000-840</f>
        <v>-38840</v>
      </c>
    </row>
    <row r="35" spans="1:14" x14ac:dyDescent="0.2">
      <c r="A35" t="s">
        <v>289</v>
      </c>
      <c r="B35" s="1" t="s">
        <v>288</v>
      </c>
      <c r="C35" s="1">
        <f t="shared" si="4"/>
        <v>1860</v>
      </c>
      <c r="D35" s="1">
        <f t="shared" si="5"/>
        <v>-2795</v>
      </c>
      <c r="E35" s="1">
        <f t="shared" si="6"/>
        <v>-935</v>
      </c>
      <c r="G35" s="1">
        <v>0</v>
      </c>
      <c r="H35" s="1">
        <v>60</v>
      </c>
      <c r="I35" s="1">
        <v>0</v>
      </c>
      <c r="J35" s="1">
        <v>1800</v>
      </c>
      <c r="K35" s="1">
        <v>0</v>
      </c>
      <c r="L35" s="1">
        <v>0</v>
      </c>
      <c r="M35" s="1">
        <v>0</v>
      </c>
      <c r="N35" s="1">
        <f>-2775-20</f>
        <v>-2795</v>
      </c>
    </row>
    <row r="36" spans="1:14" x14ac:dyDescent="0.2">
      <c r="A36" t="s">
        <v>287</v>
      </c>
      <c r="B36" s="1" t="s">
        <v>285</v>
      </c>
      <c r="C36" s="1">
        <f t="shared" si="4"/>
        <v>3550</v>
      </c>
      <c r="D36" s="1">
        <f t="shared" si="5"/>
        <v>-38940</v>
      </c>
      <c r="E36" s="1">
        <f t="shared" si="6"/>
        <v>-35390</v>
      </c>
      <c r="G36" s="1">
        <v>0</v>
      </c>
      <c r="H36" s="1">
        <v>650</v>
      </c>
      <c r="I36" s="1">
        <v>0</v>
      </c>
      <c r="J36" s="1">
        <v>2900</v>
      </c>
      <c r="K36" s="1">
        <v>0</v>
      </c>
      <c r="L36" s="1">
        <v>0</v>
      </c>
      <c r="M36" s="1">
        <v>0</v>
      </c>
      <c r="N36" s="1">
        <f>-38000-940</f>
        <v>-38940</v>
      </c>
    </row>
    <row r="37" spans="1:14" x14ac:dyDescent="0.2">
      <c r="A37" t="s">
        <v>286</v>
      </c>
      <c r="B37" s="1" t="s">
        <v>590</v>
      </c>
      <c r="C37" s="1">
        <f t="shared" si="4"/>
        <v>4840</v>
      </c>
      <c r="D37" s="1">
        <f t="shared" si="5"/>
        <v>-76300</v>
      </c>
      <c r="E37" s="1">
        <f t="shared" si="6"/>
        <v>-71460</v>
      </c>
      <c r="G37" s="1">
        <v>0</v>
      </c>
      <c r="H37" s="1">
        <v>4740</v>
      </c>
      <c r="I37" s="1">
        <v>0</v>
      </c>
      <c r="J37" s="1">
        <v>100</v>
      </c>
      <c r="K37" s="1">
        <v>0</v>
      </c>
      <c r="L37" s="1">
        <v>0</v>
      </c>
      <c r="M37" s="1">
        <v>0</v>
      </c>
      <c r="N37" s="1">
        <f>-75000-1300</f>
        <v>-76300</v>
      </c>
    </row>
    <row r="38" spans="1:14" x14ac:dyDescent="0.2">
      <c r="A38" t="s">
        <v>284</v>
      </c>
      <c r="B38" s="1" t="s">
        <v>404</v>
      </c>
      <c r="C38" s="1">
        <f t="shared" si="4"/>
        <v>15350</v>
      </c>
      <c r="D38" s="1">
        <f t="shared" si="5"/>
        <v>-14000</v>
      </c>
      <c r="E38" s="1">
        <f t="shared" si="6"/>
        <v>1350</v>
      </c>
      <c r="G38" s="1">
        <v>0</v>
      </c>
      <c r="H38" s="1">
        <v>14740</v>
      </c>
      <c r="I38" s="1">
        <v>0</v>
      </c>
      <c r="J38" s="1">
        <v>610</v>
      </c>
      <c r="K38" s="1">
        <v>0</v>
      </c>
      <c r="L38" s="1">
        <v>0</v>
      </c>
      <c r="M38" s="1">
        <v>0</v>
      </c>
      <c r="N38" s="1">
        <v>-14000</v>
      </c>
    </row>
    <row r="39" spans="1:14" x14ac:dyDescent="0.2">
      <c r="A39" t="s">
        <v>282</v>
      </c>
      <c r="B39" s="1" t="s">
        <v>281</v>
      </c>
      <c r="C39" s="1">
        <f t="shared" si="4"/>
        <v>37870</v>
      </c>
      <c r="D39" s="1">
        <f t="shared" si="5"/>
        <v>-5000</v>
      </c>
      <c r="E39" s="1">
        <f t="shared" si="6"/>
        <v>32870</v>
      </c>
      <c r="G39" s="1">
        <v>0</v>
      </c>
      <c r="H39" s="1">
        <v>37510</v>
      </c>
      <c r="I39" s="1">
        <v>0</v>
      </c>
      <c r="J39" s="1">
        <v>360</v>
      </c>
      <c r="K39" s="1">
        <v>0</v>
      </c>
      <c r="L39" s="1">
        <v>0</v>
      </c>
      <c r="M39" s="1">
        <v>0</v>
      </c>
      <c r="N39" s="1">
        <v>-5000</v>
      </c>
    </row>
    <row r="40" spans="1:14" x14ac:dyDescent="0.2">
      <c r="A40" t="s">
        <v>280</v>
      </c>
      <c r="B40" s="1" t="s">
        <v>405</v>
      </c>
      <c r="C40" s="1">
        <f t="shared" si="4"/>
        <v>13850</v>
      </c>
      <c r="D40" s="1">
        <f t="shared" si="5"/>
        <v>-40750</v>
      </c>
      <c r="E40" s="1">
        <f t="shared" si="6"/>
        <v>-26900</v>
      </c>
      <c r="G40" s="1">
        <v>0</v>
      </c>
      <c r="H40" s="1">
        <v>11790</v>
      </c>
      <c r="I40" s="1">
        <v>0</v>
      </c>
      <c r="J40" s="1">
        <v>2060</v>
      </c>
      <c r="K40" s="1">
        <v>0</v>
      </c>
      <c r="L40" s="1">
        <v>0</v>
      </c>
      <c r="M40" s="1">
        <v>0</v>
      </c>
      <c r="N40" s="1">
        <f>-750-27000-13000</f>
        <v>-40750</v>
      </c>
    </row>
    <row r="41" spans="1:14" x14ac:dyDescent="0.2">
      <c r="A41" t="s">
        <v>278</v>
      </c>
      <c r="B41" s="1" t="s">
        <v>277</v>
      </c>
      <c r="C41" s="1">
        <f t="shared" si="4"/>
        <v>11570</v>
      </c>
      <c r="D41" s="1">
        <f t="shared" si="5"/>
        <v>-11480</v>
      </c>
      <c r="E41" s="1">
        <f t="shared" si="6"/>
        <v>90</v>
      </c>
      <c r="G41" s="1">
        <v>0</v>
      </c>
      <c r="H41" s="1">
        <v>6870</v>
      </c>
      <c r="I41" s="1">
        <v>0</v>
      </c>
      <c r="J41" s="1">
        <v>4700</v>
      </c>
      <c r="K41" s="1">
        <v>0</v>
      </c>
      <c r="L41" s="1">
        <v>0</v>
      </c>
      <c r="M41" s="1">
        <v>0</v>
      </c>
      <c r="N41" s="1">
        <f>-10000-1480</f>
        <v>-11480</v>
      </c>
    </row>
    <row r="42" spans="1:14" x14ac:dyDescent="0.2">
      <c r="A42" t="s">
        <v>276</v>
      </c>
      <c r="B42" s="1" t="s">
        <v>275</v>
      </c>
      <c r="C42" s="1">
        <f t="shared" si="4"/>
        <v>2060</v>
      </c>
      <c r="D42" s="1">
        <f t="shared" si="5"/>
        <v>-147500</v>
      </c>
      <c r="E42" s="1">
        <f t="shared" si="6"/>
        <v>-145440</v>
      </c>
      <c r="G42" s="1">
        <v>0</v>
      </c>
      <c r="H42" s="1">
        <v>2060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f>-145000-2500</f>
        <v>-147500</v>
      </c>
    </row>
    <row r="43" spans="1:14" x14ac:dyDescent="0.2">
      <c r="A43" t="s">
        <v>264</v>
      </c>
      <c r="B43" s="1" t="s">
        <v>263</v>
      </c>
      <c r="C43" s="1">
        <f t="shared" si="4"/>
        <v>1790</v>
      </c>
      <c r="D43" s="1">
        <f t="shared" si="5"/>
        <v>-43000</v>
      </c>
      <c r="E43" s="1">
        <f t="shared" si="6"/>
        <v>-41210</v>
      </c>
      <c r="G43" s="1">
        <v>0</v>
      </c>
      <c r="H43" s="1">
        <v>1790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-43000</v>
      </c>
    </row>
    <row r="44" spans="1:14" x14ac:dyDescent="0.2">
      <c r="A44" t="s">
        <v>262</v>
      </c>
      <c r="B44" s="1" t="s">
        <v>495</v>
      </c>
      <c r="C44" s="1">
        <f t="shared" si="4"/>
        <v>2620</v>
      </c>
      <c r="D44" s="1">
        <f t="shared" si="5"/>
        <v>-3920</v>
      </c>
      <c r="E44" s="1">
        <f t="shared" ref="E44" si="7">C44+D44</f>
        <v>-1300</v>
      </c>
      <c r="G44" s="1">
        <v>0</v>
      </c>
      <c r="H44" s="1">
        <v>2620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f>-1300-2620</f>
        <v>-3920</v>
      </c>
    </row>
    <row r="45" spans="1:14" x14ac:dyDescent="0.2">
      <c r="A45" t="s">
        <v>260</v>
      </c>
      <c r="B45" s="1" t="s">
        <v>259</v>
      </c>
      <c r="C45" s="1">
        <f t="shared" si="4"/>
        <v>28950</v>
      </c>
      <c r="D45" s="1">
        <f t="shared" si="5"/>
        <v>0</v>
      </c>
      <c r="E45" s="1">
        <f t="shared" si="6"/>
        <v>28950</v>
      </c>
      <c r="G45" s="1">
        <v>0</v>
      </c>
      <c r="H45" s="1">
        <v>2460</v>
      </c>
      <c r="I45" s="1">
        <v>0</v>
      </c>
      <c r="J45" s="1">
        <v>26490</v>
      </c>
      <c r="K45" s="1">
        <v>0</v>
      </c>
      <c r="L45" s="1">
        <v>0</v>
      </c>
      <c r="M45" s="1">
        <v>0</v>
      </c>
      <c r="N45" s="1">
        <v>0</v>
      </c>
    </row>
    <row r="46" spans="1:14" x14ac:dyDescent="0.2">
      <c r="A46" t="s">
        <v>242</v>
      </c>
      <c r="B46" s="1" t="s">
        <v>241</v>
      </c>
      <c r="C46" s="1">
        <f t="shared" si="4"/>
        <v>8960</v>
      </c>
      <c r="D46" s="1">
        <f t="shared" si="5"/>
        <v>-55000</v>
      </c>
      <c r="E46" s="1">
        <f t="shared" si="6"/>
        <v>-46040</v>
      </c>
      <c r="G46" s="1">
        <v>0</v>
      </c>
      <c r="H46" s="1">
        <v>4250</v>
      </c>
      <c r="I46" s="1">
        <v>0</v>
      </c>
      <c r="J46" s="1">
        <v>4710</v>
      </c>
      <c r="K46" s="1">
        <v>0</v>
      </c>
      <c r="L46" s="1">
        <v>0</v>
      </c>
      <c r="M46" s="1">
        <v>0</v>
      </c>
      <c r="N46" s="1">
        <v>-55000</v>
      </c>
    </row>
    <row r="47" spans="1:14" x14ac:dyDescent="0.2">
      <c r="A47" t="s">
        <v>240</v>
      </c>
      <c r="B47" s="1" t="s">
        <v>406</v>
      </c>
      <c r="C47" s="1">
        <f t="shared" si="4"/>
        <v>250</v>
      </c>
      <c r="D47" s="1">
        <f t="shared" si="5"/>
        <v>-320</v>
      </c>
      <c r="E47" s="1">
        <f t="shared" si="6"/>
        <v>-70</v>
      </c>
      <c r="G47" s="1">
        <v>0</v>
      </c>
      <c r="H47" s="1">
        <v>250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-320</v>
      </c>
    </row>
    <row r="48" spans="1:14" x14ac:dyDescent="0.2">
      <c r="A48" t="s">
        <v>238</v>
      </c>
      <c r="B48" s="1" t="s">
        <v>237</v>
      </c>
      <c r="C48" s="1">
        <f t="shared" si="4"/>
        <v>0</v>
      </c>
      <c r="D48" s="1">
        <f t="shared" si="5"/>
        <v>-101250</v>
      </c>
      <c r="E48" s="1">
        <f t="shared" si="6"/>
        <v>-101250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-101250</v>
      </c>
    </row>
    <row r="49" spans="1:14" x14ac:dyDescent="0.2">
      <c r="A49" t="s">
        <v>236</v>
      </c>
      <c r="B49" s="1" t="s">
        <v>235</v>
      </c>
      <c r="C49" s="1">
        <f t="shared" si="4"/>
        <v>4620</v>
      </c>
      <c r="D49" s="1">
        <f t="shared" si="5"/>
        <v>-405291</v>
      </c>
      <c r="E49" s="1">
        <f t="shared" si="6"/>
        <v>-400671</v>
      </c>
      <c r="G49" s="1">
        <v>0</v>
      </c>
      <c r="H49" s="1">
        <v>4620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-405291</v>
      </c>
    </row>
    <row r="50" spans="1:14" x14ac:dyDescent="0.2">
      <c r="A50" t="s">
        <v>234</v>
      </c>
      <c r="B50" s="1" t="s">
        <v>233</v>
      </c>
      <c r="C50" s="1">
        <f t="shared" si="4"/>
        <v>0</v>
      </c>
      <c r="D50" s="1">
        <f t="shared" si="5"/>
        <v>-150000</v>
      </c>
      <c r="E50" s="1">
        <f t="shared" si="6"/>
        <v>-150000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-150000</v>
      </c>
    </row>
    <row r="51" spans="1:14" x14ac:dyDescent="0.2">
      <c r="A51" t="s">
        <v>232</v>
      </c>
      <c r="B51" s="1" t="s">
        <v>231</v>
      </c>
      <c r="C51" s="1">
        <f t="shared" si="4"/>
        <v>0</v>
      </c>
      <c r="D51" s="1">
        <f t="shared" si="5"/>
        <v>-178670</v>
      </c>
      <c r="E51" s="1">
        <f t="shared" si="6"/>
        <v>-178670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-178670</v>
      </c>
    </row>
    <row r="52" spans="1:14" x14ac:dyDescent="0.2">
      <c r="A52" t="s">
        <v>230</v>
      </c>
      <c r="B52" s="1" t="s">
        <v>229</v>
      </c>
      <c r="C52" s="1">
        <f t="shared" si="4"/>
        <v>0</v>
      </c>
      <c r="D52" s="1">
        <f t="shared" si="5"/>
        <v>-237640</v>
      </c>
      <c r="E52" s="1">
        <f t="shared" si="6"/>
        <v>-237640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-237640</v>
      </c>
    </row>
    <row r="53" spans="1:14" x14ac:dyDescent="0.2">
      <c r="A53" t="s">
        <v>228</v>
      </c>
      <c r="B53" s="1" t="s">
        <v>227</v>
      </c>
      <c r="C53" s="1">
        <f t="shared" si="4"/>
        <v>0</v>
      </c>
      <c r="D53" s="1">
        <f t="shared" si="5"/>
        <v>-287250</v>
      </c>
      <c r="E53" s="1">
        <f t="shared" si="6"/>
        <v>-287250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-287250</v>
      </c>
    </row>
    <row r="54" spans="1:14" x14ac:dyDescent="0.2">
      <c r="A54" t="s">
        <v>226</v>
      </c>
      <c r="B54" s="1" t="s">
        <v>225</v>
      </c>
      <c r="C54" s="1">
        <f t="shared" si="4"/>
        <v>0</v>
      </c>
      <c r="D54" s="1">
        <f t="shared" si="5"/>
        <v>-207047</v>
      </c>
      <c r="E54" s="1">
        <f t="shared" si="6"/>
        <v>-207047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-207047</v>
      </c>
    </row>
    <row r="55" spans="1:14" x14ac:dyDescent="0.2">
      <c r="A55" t="s">
        <v>224</v>
      </c>
      <c r="B55" s="1" t="s">
        <v>223</v>
      </c>
      <c r="C55" s="1">
        <f t="shared" si="4"/>
        <v>0</v>
      </c>
      <c r="D55" s="1">
        <f t="shared" si="5"/>
        <v>-194652</v>
      </c>
      <c r="E55" s="1">
        <f t="shared" si="6"/>
        <v>-194652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-194652</v>
      </c>
    </row>
    <row r="56" spans="1:14" x14ac:dyDescent="0.2">
      <c r="A56" t="s">
        <v>214</v>
      </c>
      <c r="B56" s="1" t="s">
        <v>213</v>
      </c>
      <c r="C56" s="1">
        <f t="shared" ref="C56:C80" si="8">SUM(G56:K56)</f>
        <v>143780</v>
      </c>
      <c r="D56" s="1">
        <f t="shared" si="5"/>
        <v>0</v>
      </c>
      <c r="E56" s="1">
        <f t="shared" si="6"/>
        <v>143780</v>
      </c>
      <c r="G56" s="1">
        <v>45430</v>
      </c>
      <c r="H56" s="1">
        <v>8420</v>
      </c>
      <c r="I56" s="1">
        <v>300</v>
      </c>
      <c r="J56" s="1">
        <v>89630</v>
      </c>
      <c r="K56" s="1">
        <v>0</v>
      </c>
      <c r="L56" s="1">
        <v>0</v>
      </c>
      <c r="M56" s="1">
        <v>0</v>
      </c>
      <c r="N56" s="1">
        <v>0</v>
      </c>
    </row>
    <row r="57" spans="1:14" x14ac:dyDescent="0.2">
      <c r="A57" t="s">
        <v>198</v>
      </c>
      <c r="B57" s="11" t="s">
        <v>577</v>
      </c>
      <c r="C57" s="1">
        <f t="shared" si="8"/>
        <v>50</v>
      </c>
      <c r="D57" s="1">
        <f t="shared" si="5"/>
        <v>-7000</v>
      </c>
      <c r="E57" s="1">
        <f t="shared" si="6"/>
        <v>-6950</v>
      </c>
      <c r="G57" s="1">
        <v>0</v>
      </c>
      <c r="H57" s="1">
        <v>50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-7000</v>
      </c>
    </row>
    <row r="58" spans="1:14" x14ac:dyDescent="0.2">
      <c r="A58" t="s">
        <v>97</v>
      </c>
      <c r="B58" s="1" t="s">
        <v>96</v>
      </c>
      <c r="C58" s="1">
        <f t="shared" si="8"/>
        <v>72190</v>
      </c>
      <c r="D58" s="1">
        <f t="shared" si="5"/>
        <v>-2000</v>
      </c>
      <c r="E58" s="1">
        <f t="shared" si="6"/>
        <v>70190</v>
      </c>
      <c r="G58" s="1">
        <v>0</v>
      </c>
      <c r="H58" s="1">
        <v>0</v>
      </c>
      <c r="I58" s="1">
        <v>0</v>
      </c>
      <c r="J58" s="1">
        <v>72190</v>
      </c>
      <c r="K58" s="1">
        <v>0</v>
      </c>
      <c r="L58" s="1">
        <v>0</v>
      </c>
      <c r="M58" s="1">
        <v>0</v>
      </c>
      <c r="N58" s="1">
        <v>-2000</v>
      </c>
    </row>
    <row r="59" spans="1:14" x14ac:dyDescent="0.2">
      <c r="A59" t="s">
        <v>93</v>
      </c>
      <c r="B59" s="1" t="s">
        <v>92</v>
      </c>
      <c r="C59" s="1">
        <f t="shared" si="8"/>
        <v>492630</v>
      </c>
      <c r="D59" s="1">
        <f t="shared" si="5"/>
        <v>0</v>
      </c>
      <c r="E59" s="1">
        <f t="shared" si="6"/>
        <v>492630</v>
      </c>
      <c r="G59" s="1">
        <v>2000</v>
      </c>
      <c r="H59" s="1">
        <v>0</v>
      </c>
      <c r="I59" s="1">
        <v>0</v>
      </c>
      <c r="J59" s="1">
        <v>490630</v>
      </c>
      <c r="K59" s="1">
        <v>0</v>
      </c>
      <c r="L59" s="1">
        <v>0</v>
      </c>
      <c r="M59" s="1">
        <v>0</v>
      </c>
      <c r="N59" s="1">
        <v>0</v>
      </c>
    </row>
    <row r="60" spans="1:14" x14ac:dyDescent="0.2">
      <c r="A60" t="s">
        <v>91</v>
      </c>
      <c r="B60" s="1" t="s">
        <v>90</v>
      </c>
      <c r="C60" s="1">
        <f t="shared" si="8"/>
        <v>103250</v>
      </c>
      <c r="D60" s="1">
        <f t="shared" si="5"/>
        <v>0</v>
      </c>
      <c r="E60" s="1">
        <f t="shared" si="6"/>
        <v>103250</v>
      </c>
      <c r="G60" s="1">
        <v>101500</v>
      </c>
      <c r="H60" s="1">
        <v>0</v>
      </c>
      <c r="I60" s="1">
        <v>0</v>
      </c>
      <c r="J60" s="1">
        <v>1750</v>
      </c>
      <c r="K60" s="1">
        <v>0</v>
      </c>
      <c r="L60" s="1">
        <v>0</v>
      </c>
      <c r="M60" s="1">
        <v>0</v>
      </c>
      <c r="N60" s="1">
        <v>0</v>
      </c>
    </row>
    <row r="61" spans="1:14" x14ac:dyDescent="0.2">
      <c r="A61" t="s">
        <v>89</v>
      </c>
      <c r="B61" s="1" t="s">
        <v>408</v>
      </c>
      <c r="C61" s="1">
        <f t="shared" si="8"/>
        <v>281070</v>
      </c>
      <c r="D61" s="1">
        <f t="shared" si="5"/>
        <v>0</v>
      </c>
      <c r="E61" s="1">
        <f t="shared" si="6"/>
        <v>281070</v>
      </c>
      <c r="G61" s="1">
        <v>271910</v>
      </c>
      <c r="H61" s="1">
        <v>0</v>
      </c>
      <c r="I61" s="1">
        <v>550</v>
      </c>
      <c r="J61" s="1">
        <v>8610</v>
      </c>
      <c r="K61" s="1">
        <v>0</v>
      </c>
      <c r="L61" s="1">
        <v>0</v>
      </c>
      <c r="M61" s="1">
        <v>0</v>
      </c>
      <c r="N61" s="1">
        <v>0</v>
      </c>
    </row>
    <row r="62" spans="1:14" x14ac:dyDescent="0.2">
      <c r="A62" t="s">
        <v>88</v>
      </c>
      <c r="B62" s="1" t="s">
        <v>87</v>
      </c>
      <c r="C62" s="1">
        <f t="shared" si="8"/>
        <v>95580</v>
      </c>
      <c r="D62" s="1">
        <f t="shared" si="5"/>
        <v>-4000</v>
      </c>
      <c r="E62" s="1">
        <f t="shared" si="6"/>
        <v>91580</v>
      </c>
      <c r="G62" s="1">
        <v>81470</v>
      </c>
      <c r="H62" s="1">
        <v>0</v>
      </c>
      <c r="I62" s="1">
        <v>300</v>
      </c>
      <c r="J62" s="1">
        <v>13810</v>
      </c>
      <c r="K62" s="1">
        <v>0</v>
      </c>
      <c r="L62" s="1">
        <v>-4000</v>
      </c>
      <c r="M62" s="1">
        <v>0</v>
      </c>
      <c r="N62" s="1">
        <v>0</v>
      </c>
    </row>
    <row r="63" spans="1:14" x14ac:dyDescent="0.2">
      <c r="A63" t="s">
        <v>86</v>
      </c>
      <c r="B63" s="1" t="s">
        <v>85</v>
      </c>
      <c r="C63" s="1">
        <f t="shared" si="8"/>
        <v>160810</v>
      </c>
      <c r="D63" s="1">
        <f t="shared" si="5"/>
        <v>0</v>
      </c>
      <c r="E63" s="1">
        <f t="shared" si="6"/>
        <v>160810</v>
      </c>
      <c r="G63" s="1">
        <v>157960</v>
      </c>
      <c r="H63" s="1">
        <v>0</v>
      </c>
      <c r="I63" s="1">
        <v>2850</v>
      </c>
      <c r="K63" s="1">
        <v>0</v>
      </c>
      <c r="L63" s="1">
        <v>0</v>
      </c>
      <c r="M63" s="1">
        <v>0</v>
      </c>
      <c r="N63" s="1">
        <v>0</v>
      </c>
    </row>
    <row r="64" spans="1:14" x14ac:dyDescent="0.2">
      <c r="A64" t="s">
        <v>84</v>
      </c>
      <c r="B64" s="1" t="s">
        <v>83</v>
      </c>
      <c r="C64" s="1">
        <f t="shared" si="8"/>
        <v>14950</v>
      </c>
      <c r="D64" s="1">
        <f t="shared" si="5"/>
        <v>0</v>
      </c>
      <c r="E64" s="1">
        <f t="shared" si="6"/>
        <v>14950</v>
      </c>
      <c r="G64" s="1">
        <v>0</v>
      </c>
      <c r="H64" s="1">
        <v>0</v>
      </c>
      <c r="I64" s="1">
        <v>0</v>
      </c>
      <c r="J64" s="1">
        <v>14950</v>
      </c>
      <c r="K64" s="1">
        <v>0</v>
      </c>
      <c r="L64" s="1">
        <v>0</v>
      </c>
      <c r="M64" s="1">
        <v>0</v>
      </c>
      <c r="N64" s="1">
        <v>0</v>
      </c>
    </row>
    <row r="65" spans="1:14" x14ac:dyDescent="0.2">
      <c r="A65" t="s">
        <v>82</v>
      </c>
      <c r="B65" s="1" t="s">
        <v>81</v>
      </c>
      <c r="C65" s="1">
        <f t="shared" si="8"/>
        <v>22520</v>
      </c>
      <c r="D65" s="1">
        <f t="shared" si="5"/>
        <v>0</v>
      </c>
      <c r="E65" s="1">
        <f t="shared" si="6"/>
        <v>22520</v>
      </c>
      <c r="G65" s="1">
        <v>0</v>
      </c>
      <c r="H65" s="1">
        <v>0</v>
      </c>
      <c r="I65" s="1">
        <v>0</v>
      </c>
      <c r="J65" s="1">
        <v>22520</v>
      </c>
      <c r="K65" s="1">
        <v>0</v>
      </c>
      <c r="L65" s="1">
        <v>0</v>
      </c>
      <c r="M65" s="1">
        <v>0</v>
      </c>
      <c r="N65" s="1">
        <v>0</v>
      </c>
    </row>
    <row r="66" spans="1:14" x14ac:dyDescent="0.2">
      <c r="A66" t="s">
        <v>78</v>
      </c>
      <c r="B66" s="1" t="s">
        <v>77</v>
      </c>
      <c r="C66" s="1">
        <f t="shared" si="8"/>
        <v>88700</v>
      </c>
      <c r="D66" s="1">
        <f t="shared" si="5"/>
        <v>0</v>
      </c>
      <c r="E66" s="1">
        <f t="shared" si="6"/>
        <v>88700</v>
      </c>
      <c r="G66" s="1">
        <v>85350</v>
      </c>
      <c r="H66" s="1">
        <v>0</v>
      </c>
      <c r="I66" s="1">
        <v>300</v>
      </c>
      <c r="J66" s="1">
        <v>3050</v>
      </c>
      <c r="K66" s="1">
        <v>0</v>
      </c>
      <c r="L66" s="1">
        <v>0</v>
      </c>
      <c r="M66" s="1">
        <v>0</v>
      </c>
      <c r="N66" s="1">
        <v>0</v>
      </c>
    </row>
    <row r="67" spans="1:14" x14ac:dyDescent="0.2">
      <c r="A67" t="s">
        <v>76</v>
      </c>
      <c r="B67" s="1" t="s">
        <v>75</v>
      </c>
      <c r="C67" s="1">
        <f t="shared" si="8"/>
        <v>323070</v>
      </c>
      <c r="D67" s="1">
        <f t="shared" si="5"/>
        <v>-425970</v>
      </c>
      <c r="E67" s="1">
        <f t="shared" si="6"/>
        <v>-102900</v>
      </c>
      <c r="G67" s="1">
        <v>0</v>
      </c>
      <c r="H67" s="1">
        <v>0</v>
      </c>
      <c r="I67" s="1">
        <v>0</v>
      </c>
      <c r="J67" s="1">
        <v>100</v>
      </c>
      <c r="K67" s="1">
        <v>322970</v>
      </c>
      <c r="L67" s="1">
        <v>0</v>
      </c>
      <c r="M67" s="1">
        <v>0</v>
      </c>
      <c r="N67" s="1">
        <v>-425970</v>
      </c>
    </row>
    <row r="68" spans="1:14" x14ac:dyDescent="0.2">
      <c r="A68" t="s">
        <v>74</v>
      </c>
      <c r="B68" s="1" t="s">
        <v>409</v>
      </c>
      <c r="C68" s="1">
        <f t="shared" si="8"/>
        <v>17810</v>
      </c>
      <c r="D68" s="1">
        <f t="shared" si="5"/>
        <v>-135490</v>
      </c>
      <c r="E68" s="1">
        <f t="shared" si="6"/>
        <v>-117680</v>
      </c>
      <c r="G68" s="1">
        <v>0</v>
      </c>
      <c r="H68" s="1">
        <v>0</v>
      </c>
      <c r="I68" s="1">
        <v>0</v>
      </c>
      <c r="J68" s="1">
        <v>100</v>
      </c>
      <c r="K68" s="1">
        <v>17710</v>
      </c>
      <c r="L68" s="1">
        <v>0</v>
      </c>
      <c r="M68" s="1">
        <v>0</v>
      </c>
      <c r="N68" s="1">
        <v>-135490</v>
      </c>
    </row>
    <row r="69" spans="1:14" x14ac:dyDescent="0.2">
      <c r="A69" t="s">
        <v>73</v>
      </c>
      <c r="B69" s="1" t="s">
        <v>72</v>
      </c>
      <c r="C69" s="1">
        <f t="shared" si="8"/>
        <v>3534</v>
      </c>
      <c r="D69" s="1">
        <f t="shared" si="5"/>
        <v>-167030</v>
      </c>
      <c r="E69" s="1">
        <f t="shared" si="6"/>
        <v>-163496</v>
      </c>
      <c r="G69" s="1">
        <v>0</v>
      </c>
      <c r="H69" s="1">
        <v>0</v>
      </c>
      <c r="I69" s="1">
        <v>0</v>
      </c>
      <c r="J69" s="1">
        <v>3534</v>
      </c>
      <c r="K69" s="1">
        <v>0</v>
      </c>
      <c r="L69" s="1">
        <v>0</v>
      </c>
      <c r="M69" s="1">
        <v>-130500</v>
      </c>
      <c r="N69" s="1">
        <f>-21530-15000</f>
        <v>-36530</v>
      </c>
    </row>
    <row r="70" spans="1:14" x14ac:dyDescent="0.2">
      <c r="A70" t="s">
        <v>71</v>
      </c>
      <c r="B70" s="1" t="s">
        <v>70</v>
      </c>
      <c r="C70" s="1">
        <f t="shared" si="8"/>
        <v>95170</v>
      </c>
      <c r="D70" s="1">
        <f t="shared" si="5"/>
        <v>-476040</v>
      </c>
      <c r="E70" s="1">
        <f t="shared" si="6"/>
        <v>-380870</v>
      </c>
      <c r="G70" s="1">
        <v>0</v>
      </c>
      <c r="H70" s="1">
        <v>0</v>
      </c>
      <c r="I70" s="1">
        <v>0</v>
      </c>
      <c r="J70" s="1">
        <v>95170</v>
      </c>
      <c r="K70" s="1">
        <v>0</v>
      </c>
      <c r="L70" s="1">
        <v>0</v>
      </c>
      <c r="M70" s="1">
        <v>-176040</v>
      </c>
      <c r="N70" s="1">
        <v>-300000</v>
      </c>
    </row>
    <row r="71" spans="1:14" x14ac:dyDescent="0.2">
      <c r="A71" t="s">
        <v>69</v>
      </c>
      <c r="B71" s="1" t="s">
        <v>68</v>
      </c>
      <c r="C71" s="1">
        <f t="shared" si="8"/>
        <v>4560</v>
      </c>
      <c r="D71" s="1">
        <f t="shared" si="5"/>
        <v>0</v>
      </c>
      <c r="E71" s="1">
        <f t="shared" si="6"/>
        <v>4560</v>
      </c>
      <c r="G71" s="1">
        <v>0</v>
      </c>
      <c r="H71" s="1">
        <v>0</v>
      </c>
      <c r="I71" s="1">
        <v>0</v>
      </c>
      <c r="J71" s="1">
        <v>4560</v>
      </c>
      <c r="K71" s="1">
        <v>0</v>
      </c>
      <c r="L71" s="1">
        <v>0</v>
      </c>
      <c r="M71" s="1">
        <v>0</v>
      </c>
      <c r="N71" s="1">
        <v>0</v>
      </c>
    </row>
    <row r="72" spans="1:14" x14ac:dyDescent="0.2">
      <c r="A72" t="s">
        <v>67</v>
      </c>
      <c r="B72" s="1" t="s">
        <v>66</v>
      </c>
      <c r="C72" s="1">
        <f t="shared" si="8"/>
        <v>16600</v>
      </c>
      <c r="D72" s="1">
        <f t="shared" si="5"/>
        <v>-374829</v>
      </c>
      <c r="E72" s="1">
        <f t="shared" si="6"/>
        <v>-358229</v>
      </c>
      <c r="G72" s="1">
        <v>0</v>
      </c>
      <c r="H72" s="1">
        <v>0</v>
      </c>
      <c r="I72" s="1">
        <v>0</v>
      </c>
      <c r="J72" s="1">
        <v>16600</v>
      </c>
      <c r="K72" s="1">
        <v>0</v>
      </c>
      <c r="L72" s="1">
        <v>0</v>
      </c>
      <c r="M72" s="1">
        <v>-374829</v>
      </c>
      <c r="N72" s="1">
        <v>0</v>
      </c>
    </row>
    <row r="73" spans="1:14" x14ac:dyDescent="0.2">
      <c r="A73" t="s">
        <v>65</v>
      </c>
      <c r="B73" s="1" t="s">
        <v>410</v>
      </c>
      <c r="C73" s="1">
        <f t="shared" si="8"/>
        <v>108890</v>
      </c>
      <c r="D73" s="1">
        <f t="shared" si="5"/>
        <v>0</v>
      </c>
      <c r="E73" s="1">
        <f t="shared" si="6"/>
        <v>108890</v>
      </c>
      <c r="G73" s="1">
        <v>107760</v>
      </c>
      <c r="H73" s="1">
        <v>0</v>
      </c>
      <c r="I73" s="1">
        <v>1000</v>
      </c>
      <c r="J73" s="1">
        <v>130</v>
      </c>
      <c r="K73" s="1">
        <v>0</v>
      </c>
      <c r="L73" s="1">
        <v>0</v>
      </c>
      <c r="M73" s="1">
        <v>0</v>
      </c>
      <c r="N73" s="1">
        <v>0</v>
      </c>
    </row>
    <row r="74" spans="1:14" x14ac:dyDescent="0.2">
      <c r="A74" t="s">
        <v>64</v>
      </c>
      <c r="B74" s="1" t="s">
        <v>63</v>
      </c>
      <c r="C74" s="1">
        <f t="shared" si="8"/>
        <v>1856000</v>
      </c>
      <c r="D74" s="1">
        <f t="shared" si="5"/>
        <v>-44400</v>
      </c>
      <c r="E74" s="1">
        <f t="shared" si="6"/>
        <v>1811600</v>
      </c>
      <c r="G74" s="1">
        <v>1561060</v>
      </c>
      <c r="H74" s="1">
        <v>0</v>
      </c>
      <c r="I74" s="1">
        <v>6790</v>
      </c>
      <c r="J74" s="1">
        <v>288150</v>
      </c>
      <c r="K74" s="1">
        <v>0</v>
      </c>
      <c r="L74" s="1">
        <v>0</v>
      </c>
      <c r="M74" s="1">
        <v>0</v>
      </c>
      <c r="N74" s="1">
        <v>-44400</v>
      </c>
    </row>
    <row r="75" spans="1:14" x14ac:dyDescent="0.2">
      <c r="A75" t="s">
        <v>62</v>
      </c>
      <c r="B75" s="1" t="s">
        <v>61</v>
      </c>
      <c r="C75" s="1">
        <f t="shared" si="8"/>
        <v>731920</v>
      </c>
      <c r="D75" s="1">
        <f t="shared" si="5"/>
        <v>0</v>
      </c>
      <c r="E75" s="1">
        <f t="shared" si="6"/>
        <v>731920</v>
      </c>
      <c r="G75" s="1">
        <v>422590</v>
      </c>
      <c r="H75" s="1">
        <v>0</v>
      </c>
      <c r="I75" s="1">
        <v>10</v>
      </c>
      <c r="J75" s="1">
        <v>309320</v>
      </c>
      <c r="K75" s="1">
        <v>0</v>
      </c>
      <c r="L75" s="1">
        <v>0</v>
      </c>
      <c r="M75" s="1">
        <v>0</v>
      </c>
      <c r="N75" s="1">
        <v>0</v>
      </c>
    </row>
    <row r="76" spans="1:14" x14ac:dyDescent="0.2">
      <c r="A76" t="s">
        <v>60</v>
      </c>
      <c r="B76" s="1" t="s">
        <v>59</v>
      </c>
      <c r="C76" s="1">
        <f t="shared" si="8"/>
        <v>55400</v>
      </c>
      <c r="D76" s="1">
        <f t="shared" si="5"/>
        <v>0</v>
      </c>
      <c r="E76" s="1">
        <f t="shared" si="6"/>
        <v>55400</v>
      </c>
      <c r="G76" s="1">
        <v>0</v>
      </c>
      <c r="H76" s="1">
        <v>0</v>
      </c>
      <c r="I76" s="1">
        <v>0</v>
      </c>
      <c r="J76" s="1">
        <v>55400</v>
      </c>
      <c r="K76" s="1">
        <v>0</v>
      </c>
      <c r="L76" s="1">
        <v>0</v>
      </c>
      <c r="M76" s="1">
        <v>0</v>
      </c>
      <c r="N76" s="1">
        <v>0</v>
      </c>
    </row>
    <row r="77" spans="1:14" x14ac:dyDescent="0.2">
      <c r="A77" t="s">
        <v>58</v>
      </c>
      <c r="B77" s="1" t="s">
        <v>57</v>
      </c>
      <c r="C77" s="1">
        <f t="shared" si="8"/>
        <v>180630</v>
      </c>
      <c r="D77" s="1">
        <f t="shared" si="5"/>
        <v>-9500</v>
      </c>
      <c r="E77" s="1">
        <f t="shared" si="6"/>
        <v>171130</v>
      </c>
      <c r="G77" s="1">
        <v>161650</v>
      </c>
      <c r="H77" s="1">
        <v>0</v>
      </c>
      <c r="I77" s="1">
        <v>0</v>
      </c>
      <c r="J77" s="1">
        <v>18980</v>
      </c>
      <c r="K77" s="1">
        <v>0</v>
      </c>
      <c r="L77" s="1">
        <v>0</v>
      </c>
      <c r="M77" s="1">
        <v>0</v>
      </c>
      <c r="N77" s="1">
        <v>-9500</v>
      </c>
    </row>
    <row r="78" spans="1:14" x14ac:dyDescent="0.2">
      <c r="A78" t="s">
        <v>56</v>
      </c>
      <c r="B78" s="1" t="s">
        <v>411</v>
      </c>
      <c r="C78" s="1">
        <f t="shared" si="8"/>
        <v>0</v>
      </c>
      <c r="D78" s="1">
        <f t="shared" si="5"/>
        <v>-373254</v>
      </c>
      <c r="E78" s="1">
        <f t="shared" si="6"/>
        <v>-373254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-373254</v>
      </c>
    </row>
    <row r="79" spans="1:14" x14ac:dyDescent="0.2">
      <c r="A79" t="s">
        <v>55</v>
      </c>
      <c r="B79" s="1" t="s">
        <v>54</v>
      </c>
      <c r="C79" s="1">
        <f t="shared" si="8"/>
        <v>742580</v>
      </c>
      <c r="D79" s="1">
        <f t="shared" si="5"/>
        <v>-4500</v>
      </c>
      <c r="E79" s="1">
        <f t="shared" si="6"/>
        <v>738080</v>
      </c>
      <c r="G79" s="1">
        <v>671070</v>
      </c>
      <c r="H79" s="1">
        <v>0</v>
      </c>
      <c r="I79" s="1">
        <v>1380</v>
      </c>
      <c r="J79" s="1">
        <v>70130</v>
      </c>
      <c r="K79" s="1">
        <v>0</v>
      </c>
      <c r="L79" s="1">
        <v>0</v>
      </c>
      <c r="M79" s="1">
        <v>0</v>
      </c>
      <c r="N79" s="1">
        <v>-4500</v>
      </c>
    </row>
    <row r="80" spans="1:14" x14ac:dyDescent="0.2">
      <c r="A80" t="s">
        <v>53</v>
      </c>
      <c r="B80" s="1" t="s">
        <v>52</v>
      </c>
      <c r="C80" s="1">
        <f t="shared" si="8"/>
        <v>250000</v>
      </c>
      <c r="D80" s="1">
        <f t="shared" si="5"/>
        <v>0</v>
      </c>
      <c r="E80" s="1">
        <f t="shared" si="6"/>
        <v>250000</v>
      </c>
      <c r="G80" s="1">
        <v>250000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</row>
    <row r="81" spans="1:14" s="11" customFormat="1" ht="15" x14ac:dyDescent="0.25">
      <c r="B81" s="10" t="s">
        <v>497</v>
      </c>
      <c r="C81" s="20">
        <f>SUM(C25:C80)</f>
        <v>6089830</v>
      </c>
      <c r="D81" s="20">
        <f>SUM(D25:D80)</f>
        <v>-4476868</v>
      </c>
      <c r="E81" s="20">
        <f>SUM(E25:E80)</f>
        <v>1612962</v>
      </c>
      <c r="G81" s="21">
        <f t="shared" ref="G81:N81" si="9">SUM(G25:G80)</f>
        <v>3919750</v>
      </c>
      <c r="H81" s="21">
        <f t="shared" si="9"/>
        <v>106916</v>
      </c>
      <c r="I81" s="21">
        <f t="shared" si="9"/>
        <v>13480</v>
      </c>
      <c r="J81" s="21">
        <f t="shared" si="9"/>
        <v>1709004</v>
      </c>
      <c r="K81" s="21">
        <f t="shared" si="9"/>
        <v>340680</v>
      </c>
      <c r="L81" s="22">
        <f t="shared" si="9"/>
        <v>-4000</v>
      </c>
      <c r="M81" s="22">
        <f t="shared" si="9"/>
        <v>-681369</v>
      </c>
      <c r="N81" s="22">
        <f t="shared" si="9"/>
        <v>-3791499</v>
      </c>
    </row>
    <row r="84" spans="1:14" ht="15.75" x14ac:dyDescent="0.25">
      <c r="A84" s="5" t="s">
        <v>412</v>
      </c>
    </row>
    <row r="86" spans="1:14" ht="60" x14ac:dyDescent="0.25">
      <c r="A86" s="16" t="s">
        <v>585</v>
      </c>
      <c r="B86" s="10" t="s">
        <v>586</v>
      </c>
      <c r="C86" s="9" t="s">
        <v>566</v>
      </c>
      <c r="D86" s="9" t="s">
        <v>567</v>
      </c>
      <c r="E86" s="9" t="s">
        <v>568</v>
      </c>
      <c r="F86" s="3"/>
      <c r="G86" s="8" t="s">
        <v>569</v>
      </c>
      <c r="H86" s="8" t="s">
        <v>570</v>
      </c>
      <c r="I86" s="8" t="s">
        <v>571</v>
      </c>
      <c r="J86" s="8" t="s">
        <v>572</v>
      </c>
      <c r="K86" s="8" t="s">
        <v>573</v>
      </c>
      <c r="L86" s="6" t="s">
        <v>574</v>
      </c>
      <c r="M86" s="6" t="s">
        <v>575</v>
      </c>
      <c r="N86" s="6" t="s">
        <v>576</v>
      </c>
    </row>
    <row r="87" spans="1:14" ht="15" x14ac:dyDescent="0.25">
      <c r="C87" s="3" t="s">
        <v>397</v>
      </c>
      <c r="D87" s="3" t="s">
        <v>397</v>
      </c>
      <c r="E87" s="3" t="s">
        <v>397</v>
      </c>
      <c r="F87" s="3"/>
      <c r="G87" s="3" t="s">
        <v>397</v>
      </c>
      <c r="H87" s="3" t="s">
        <v>397</v>
      </c>
      <c r="I87" s="3" t="s">
        <v>397</v>
      </c>
      <c r="J87" s="3" t="s">
        <v>397</v>
      </c>
      <c r="K87" s="3" t="s">
        <v>397</v>
      </c>
      <c r="L87" s="3" t="s">
        <v>397</v>
      </c>
      <c r="M87" s="3" t="s">
        <v>397</v>
      </c>
      <c r="N87" s="3" t="s">
        <v>397</v>
      </c>
    </row>
    <row r="88" spans="1:14" x14ac:dyDescent="0.2">
      <c r="A88" t="s">
        <v>377</v>
      </c>
      <c r="B88" s="1" t="s">
        <v>413</v>
      </c>
      <c r="C88" s="1">
        <f t="shared" ref="C88:C100" si="10">SUM(G88:K88)</f>
        <v>7700</v>
      </c>
      <c r="D88" s="1">
        <f t="shared" ref="D88:D100" si="11">SUM(L88:N88)</f>
        <v>0</v>
      </c>
      <c r="E88" s="1">
        <f t="shared" ref="E88" si="12">C88+D88</f>
        <v>7700</v>
      </c>
      <c r="G88" s="1">
        <v>0</v>
      </c>
      <c r="H88" s="1">
        <v>0</v>
      </c>
      <c r="I88" s="1">
        <v>0</v>
      </c>
      <c r="J88" s="1">
        <v>7700</v>
      </c>
      <c r="K88" s="1">
        <v>0</v>
      </c>
      <c r="L88" s="1">
        <v>0</v>
      </c>
      <c r="M88" s="1">
        <v>0</v>
      </c>
      <c r="N88" s="1">
        <v>0</v>
      </c>
    </row>
    <row r="89" spans="1:14" x14ac:dyDescent="0.2">
      <c r="A89" t="s">
        <v>375</v>
      </c>
      <c r="B89" s="1" t="s">
        <v>578</v>
      </c>
      <c r="C89" s="1">
        <f t="shared" si="10"/>
        <v>209530</v>
      </c>
      <c r="D89" s="1">
        <f t="shared" si="11"/>
        <v>-19500</v>
      </c>
      <c r="E89" s="1">
        <f t="shared" ref="E89:E100" si="13">C89+D89</f>
        <v>190030</v>
      </c>
      <c r="G89" s="1">
        <v>138140</v>
      </c>
      <c r="H89" s="1">
        <v>0</v>
      </c>
      <c r="I89" s="1">
        <v>300</v>
      </c>
      <c r="J89" s="1">
        <v>71090</v>
      </c>
      <c r="K89" s="1">
        <v>0</v>
      </c>
      <c r="L89" s="1">
        <v>0</v>
      </c>
      <c r="M89" s="1">
        <v>-18000</v>
      </c>
      <c r="N89" s="1">
        <v>-1500</v>
      </c>
    </row>
    <row r="90" spans="1:14" x14ac:dyDescent="0.2">
      <c r="A90" t="s">
        <v>373</v>
      </c>
      <c r="B90" s="1" t="s">
        <v>416</v>
      </c>
      <c r="C90" s="1">
        <f t="shared" si="10"/>
        <v>163825</v>
      </c>
      <c r="D90" s="1">
        <f t="shared" si="11"/>
        <v>0</v>
      </c>
      <c r="E90" s="1">
        <f t="shared" si="13"/>
        <v>163825</v>
      </c>
      <c r="G90" s="1">
        <v>0</v>
      </c>
      <c r="H90" s="1">
        <v>15000</v>
      </c>
      <c r="I90" s="1">
        <v>25</v>
      </c>
      <c r="J90" s="1">
        <v>148800</v>
      </c>
      <c r="K90" s="1">
        <v>0</v>
      </c>
      <c r="L90" s="1">
        <v>0</v>
      </c>
      <c r="M90" s="1">
        <v>0</v>
      </c>
      <c r="N90" s="1">
        <v>0</v>
      </c>
    </row>
    <row r="91" spans="1:14" x14ac:dyDescent="0.2">
      <c r="A91" t="s">
        <v>367</v>
      </c>
      <c r="B91" s="1" t="s">
        <v>366</v>
      </c>
      <c r="C91" s="1">
        <f t="shared" si="10"/>
        <v>182710</v>
      </c>
      <c r="D91" s="1">
        <f t="shared" si="11"/>
        <v>0</v>
      </c>
      <c r="E91" s="1">
        <f t="shared" si="13"/>
        <v>182710</v>
      </c>
      <c r="G91" s="1">
        <v>171740</v>
      </c>
      <c r="H91" s="1">
        <v>0</v>
      </c>
      <c r="I91" s="1">
        <v>100</v>
      </c>
      <c r="J91" s="1">
        <v>10870</v>
      </c>
      <c r="K91" s="1">
        <v>0</v>
      </c>
      <c r="L91" s="1">
        <v>0</v>
      </c>
      <c r="M91" s="1">
        <v>0</v>
      </c>
      <c r="N91" s="1">
        <v>0</v>
      </c>
    </row>
    <row r="92" spans="1:14" x14ac:dyDescent="0.2">
      <c r="A92" t="s">
        <v>365</v>
      </c>
      <c r="B92" s="1" t="s">
        <v>364</v>
      </c>
      <c r="C92" s="1">
        <f t="shared" si="10"/>
        <v>74720</v>
      </c>
      <c r="D92" s="1">
        <f t="shared" si="11"/>
        <v>0</v>
      </c>
      <c r="E92" s="1">
        <f t="shared" si="13"/>
        <v>74720</v>
      </c>
      <c r="G92" s="1">
        <v>39440</v>
      </c>
      <c r="H92" s="1">
        <v>0</v>
      </c>
      <c r="I92" s="1">
        <v>0</v>
      </c>
      <c r="J92" s="1">
        <v>35280</v>
      </c>
      <c r="K92" s="1">
        <v>0</v>
      </c>
      <c r="L92" s="1">
        <v>0</v>
      </c>
      <c r="M92" s="1">
        <v>0</v>
      </c>
      <c r="N92" s="1">
        <v>0</v>
      </c>
    </row>
    <row r="93" spans="1:14" x14ac:dyDescent="0.2">
      <c r="A93" t="s">
        <v>363</v>
      </c>
      <c r="B93" s="1" t="s">
        <v>362</v>
      </c>
      <c r="C93" s="1">
        <f t="shared" si="10"/>
        <v>455490</v>
      </c>
      <c r="D93" s="1">
        <f t="shared" si="11"/>
        <v>0</v>
      </c>
      <c r="E93" s="1">
        <f t="shared" si="13"/>
        <v>455490</v>
      </c>
      <c r="G93" s="1">
        <v>448990</v>
      </c>
      <c r="H93" s="1">
        <v>300</v>
      </c>
      <c r="I93" s="1">
        <v>1000</v>
      </c>
      <c r="J93" s="1">
        <v>5200</v>
      </c>
      <c r="K93" s="1">
        <v>0</v>
      </c>
      <c r="L93" s="1">
        <v>0</v>
      </c>
      <c r="M93" s="1">
        <v>0</v>
      </c>
      <c r="N93" s="1">
        <v>0</v>
      </c>
    </row>
    <row r="94" spans="1:14" x14ac:dyDescent="0.2">
      <c r="A94" t="s">
        <v>361</v>
      </c>
      <c r="B94" s="1" t="s">
        <v>414</v>
      </c>
      <c r="C94" s="1">
        <f t="shared" si="10"/>
        <v>784720</v>
      </c>
      <c r="D94" s="1">
        <f t="shared" si="11"/>
        <v>-427180</v>
      </c>
      <c r="E94" s="1">
        <f t="shared" si="13"/>
        <v>357540</v>
      </c>
      <c r="G94" s="1">
        <v>750520</v>
      </c>
      <c r="H94" s="1">
        <v>0</v>
      </c>
      <c r="I94" s="1">
        <v>4500</v>
      </c>
      <c r="J94" s="1">
        <v>29700</v>
      </c>
      <c r="K94" s="1">
        <v>0</v>
      </c>
      <c r="L94" s="1">
        <v>0</v>
      </c>
      <c r="M94" s="1">
        <v>0</v>
      </c>
      <c r="N94" s="1">
        <v>-427180</v>
      </c>
    </row>
    <row r="95" spans="1:14" x14ac:dyDescent="0.2">
      <c r="A95" t="s">
        <v>359</v>
      </c>
      <c r="B95" s="1" t="s">
        <v>358</v>
      </c>
      <c r="C95" s="1">
        <f t="shared" si="10"/>
        <v>108720</v>
      </c>
      <c r="D95" s="1">
        <f t="shared" si="11"/>
        <v>0</v>
      </c>
      <c r="E95" s="1">
        <f t="shared" si="13"/>
        <v>108720</v>
      </c>
      <c r="G95" s="1">
        <v>108090</v>
      </c>
      <c r="H95" s="1">
        <v>0</v>
      </c>
      <c r="I95" s="1">
        <v>400</v>
      </c>
      <c r="J95" s="1">
        <v>230</v>
      </c>
      <c r="K95" s="1">
        <v>0</v>
      </c>
      <c r="L95" s="1">
        <v>0</v>
      </c>
      <c r="M95" s="1">
        <v>0</v>
      </c>
      <c r="N95" s="1">
        <v>0</v>
      </c>
    </row>
    <row r="96" spans="1:14" x14ac:dyDescent="0.2">
      <c r="A96" t="s">
        <v>140</v>
      </c>
      <c r="B96" s="1" t="s">
        <v>415</v>
      </c>
      <c r="C96" s="1">
        <f t="shared" si="10"/>
        <v>42010</v>
      </c>
      <c r="D96" s="1">
        <f t="shared" si="11"/>
        <v>0</v>
      </c>
      <c r="E96" s="1">
        <f t="shared" si="13"/>
        <v>42010</v>
      </c>
      <c r="G96" s="1">
        <v>41030</v>
      </c>
      <c r="H96" s="1">
        <v>0</v>
      </c>
      <c r="I96" s="1">
        <v>800</v>
      </c>
      <c r="J96" s="1">
        <v>180</v>
      </c>
      <c r="K96" s="1">
        <v>0</v>
      </c>
      <c r="L96" s="1">
        <v>0</v>
      </c>
      <c r="M96" s="1">
        <v>0</v>
      </c>
      <c r="N96" s="1">
        <v>0</v>
      </c>
    </row>
    <row r="97" spans="1:14" x14ac:dyDescent="0.2">
      <c r="A97" t="s">
        <v>128</v>
      </c>
      <c r="B97" s="1" t="s">
        <v>127</v>
      </c>
      <c r="C97" s="1">
        <f t="shared" si="10"/>
        <v>144750</v>
      </c>
      <c r="D97" s="1">
        <f t="shared" si="11"/>
        <v>0</v>
      </c>
      <c r="E97" s="1">
        <f t="shared" si="13"/>
        <v>144750</v>
      </c>
      <c r="G97" s="1">
        <v>139470</v>
      </c>
      <c r="H97" s="1">
        <v>0</v>
      </c>
      <c r="I97" s="1">
        <v>4480</v>
      </c>
      <c r="J97" s="1">
        <v>800</v>
      </c>
      <c r="K97" s="1">
        <v>0</v>
      </c>
      <c r="L97" s="1">
        <v>0</v>
      </c>
      <c r="M97" s="1">
        <v>0</v>
      </c>
      <c r="N97" s="1">
        <v>0</v>
      </c>
    </row>
    <row r="98" spans="1:14" x14ac:dyDescent="0.2">
      <c r="A98" t="s">
        <v>95</v>
      </c>
      <c r="B98" s="1" t="s">
        <v>579</v>
      </c>
      <c r="C98" s="1">
        <f t="shared" si="10"/>
        <v>30000</v>
      </c>
      <c r="D98" s="1">
        <f t="shared" si="11"/>
        <v>0</v>
      </c>
      <c r="E98" s="1">
        <f t="shared" si="13"/>
        <v>30000</v>
      </c>
      <c r="G98" s="1">
        <v>2500</v>
      </c>
      <c r="H98" s="1">
        <v>0</v>
      </c>
      <c r="I98" s="1">
        <v>0</v>
      </c>
      <c r="J98" s="1">
        <v>27500</v>
      </c>
      <c r="K98" s="1">
        <v>0</v>
      </c>
      <c r="L98" s="1">
        <v>0</v>
      </c>
      <c r="M98" s="1">
        <v>0</v>
      </c>
      <c r="N98" s="1">
        <v>0</v>
      </c>
    </row>
    <row r="99" spans="1:14" x14ac:dyDescent="0.2">
      <c r="A99" t="s">
        <v>80</v>
      </c>
      <c r="B99" s="1" t="s">
        <v>79</v>
      </c>
      <c r="C99" s="1">
        <f t="shared" si="10"/>
        <v>10000</v>
      </c>
      <c r="D99" s="1">
        <f t="shared" si="11"/>
        <v>0</v>
      </c>
      <c r="E99" s="1">
        <f t="shared" si="13"/>
        <v>10000</v>
      </c>
      <c r="G99" s="1">
        <v>0</v>
      </c>
      <c r="H99" s="1">
        <v>0</v>
      </c>
      <c r="I99" s="1">
        <v>0</v>
      </c>
      <c r="J99" s="1">
        <v>10000</v>
      </c>
      <c r="K99" s="1">
        <v>0</v>
      </c>
      <c r="L99" s="1">
        <v>0</v>
      </c>
      <c r="M99" s="1">
        <v>0</v>
      </c>
      <c r="N99" s="1">
        <v>0</v>
      </c>
    </row>
    <row r="100" spans="1:14" x14ac:dyDescent="0.2">
      <c r="A100" t="s">
        <v>51</v>
      </c>
      <c r="B100" s="1" t="s">
        <v>50</v>
      </c>
      <c r="C100" s="1">
        <f t="shared" si="10"/>
        <v>76650</v>
      </c>
      <c r="D100" s="1">
        <f t="shared" si="11"/>
        <v>0</v>
      </c>
      <c r="E100" s="1">
        <f t="shared" si="13"/>
        <v>76650</v>
      </c>
      <c r="G100" s="1">
        <v>0</v>
      </c>
      <c r="H100" s="1">
        <v>0</v>
      </c>
      <c r="I100" s="1">
        <v>0</v>
      </c>
      <c r="J100" s="1">
        <v>76650</v>
      </c>
      <c r="K100" s="1">
        <v>0</v>
      </c>
      <c r="L100" s="1">
        <v>0</v>
      </c>
      <c r="M100" s="1">
        <v>0</v>
      </c>
      <c r="N100" s="1">
        <v>0</v>
      </c>
    </row>
    <row r="101" spans="1:14" ht="15" x14ac:dyDescent="0.25">
      <c r="B101" s="4" t="s">
        <v>498</v>
      </c>
      <c r="C101" s="20">
        <f t="shared" ref="C101:E101" si="14">SUM(C88:C100)</f>
        <v>2290825</v>
      </c>
      <c r="D101" s="20">
        <f t="shared" si="14"/>
        <v>-446680</v>
      </c>
      <c r="E101" s="20">
        <f t="shared" si="14"/>
        <v>1844145</v>
      </c>
      <c r="G101" s="21">
        <f>SUM(G88:G100)</f>
        <v>1839920</v>
      </c>
      <c r="H101" s="21">
        <f t="shared" ref="H101:N101" si="15">SUM(H88:H100)</f>
        <v>15300</v>
      </c>
      <c r="I101" s="21">
        <f t="shared" si="15"/>
        <v>11605</v>
      </c>
      <c r="J101" s="21">
        <f t="shared" si="15"/>
        <v>424000</v>
      </c>
      <c r="K101" s="21">
        <f t="shared" si="15"/>
        <v>0</v>
      </c>
      <c r="L101" s="22">
        <f t="shared" si="15"/>
        <v>0</v>
      </c>
      <c r="M101" s="22">
        <f t="shared" si="15"/>
        <v>-18000</v>
      </c>
      <c r="N101" s="22">
        <f t="shared" si="15"/>
        <v>-428680</v>
      </c>
    </row>
    <row r="102" spans="1:14" ht="15" x14ac:dyDescent="0.25">
      <c r="B102" s="4"/>
      <c r="C102" s="4"/>
      <c r="D102" s="4"/>
      <c r="E102" s="4"/>
      <c r="G102" s="4"/>
      <c r="H102" s="4"/>
      <c r="I102" s="4"/>
      <c r="J102" s="4"/>
      <c r="K102" s="4"/>
      <c r="L102" s="4"/>
      <c r="M102" s="4"/>
      <c r="N102" s="4"/>
    </row>
    <row r="104" spans="1:14" ht="15.75" x14ac:dyDescent="0.25">
      <c r="A104" s="5" t="s">
        <v>417</v>
      </c>
    </row>
    <row r="106" spans="1:14" ht="60" x14ac:dyDescent="0.25">
      <c r="A106" s="16" t="s">
        <v>585</v>
      </c>
      <c r="B106" s="10" t="s">
        <v>586</v>
      </c>
      <c r="C106" s="9" t="s">
        <v>566</v>
      </c>
      <c r="D106" s="9" t="s">
        <v>567</v>
      </c>
      <c r="E106" s="9" t="s">
        <v>568</v>
      </c>
      <c r="F106" s="3"/>
      <c r="G106" s="8" t="s">
        <v>569</v>
      </c>
      <c r="H106" s="8" t="s">
        <v>570</v>
      </c>
      <c r="I106" s="8" t="s">
        <v>571</v>
      </c>
      <c r="J106" s="8" t="s">
        <v>572</v>
      </c>
      <c r="K106" s="8" t="s">
        <v>573</v>
      </c>
      <c r="L106" s="6" t="s">
        <v>574</v>
      </c>
      <c r="M106" s="6" t="s">
        <v>575</v>
      </c>
      <c r="N106" s="6" t="s">
        <v>576</v>
      </c>
    </row>
    <row r="107" spans="1:14" ht="15" x14ac:dyDescent="0.25">
      <c r="C107" s="3" t="s">
        <v>397</v>
      </c>
      <c r="D107" s="3" t="s">
        <v>397</v>
      </c>
      <c r="E107" s="3" t="s">
        <v>397</v>
      </c>
      <c r="F107" s="3"/>
      <c r="G107" s="3" t="s">
        <v>397</v>
      </c>
      <c r="H107" s="3" t="s">
        <v>397</v>
      </c>
      <c r="I107" s="3" t="s">
        <v>397</v>
      </c>
      <c r="J107" s="3" t="s">
        <v>397</v>
      </c>
      <c r="K107" s="3" t="s">
        <v>397</v>
      </c>
      <c r="L107" s="3" t="s">
        <v>397</v>
      </c>
      <c r="M107" s="3" t="s">
        <v>397</v>
      </c>
      <c r="N107" s="3" t="s">
        <v>397</v>
      </c>
    </row>
    <row r="108" spans="1:14" x14ac:dyDescent="0.2">
      <c r="A108" t="s">
        <v>383</v>
      </c>
      <c r="B108" s="1" t="s">
        <v>382</v>
      </c>
      <c r="C108" s="1">
        <f t="shared" ref="C108:C139" si="16">SUM(G108:K108)</f>
        <v>24570</v>
      </c>
      <c r="D108" s="1">
        <f t="shared" ref="D108:D171" si="17">SUM(L108:N108)</f>
        <v>0</v>
      </c>
      <c r="E108" s="1">
        <f t="shared" ref="E108:E170" si="18">C108+D108</f>
        <v>24570</v>
      </c>
      <c r="G108" s="1">
        <v>0</v>
      </c>
      <c r="H108" s="1">
        <v>0</v>
      </c>
      <c r="I108" s="1">
        <v>0</v>
      </c>
      <c r="J108" s="1">
        <v>24570</v>
      </c>
      <c r="K108" s="1">
        <v>0</v>
      </c>
      <c r="L108" s="1">
        <v>0</v>
      </c>
      <c r="M108" s="1">
        <v>0</v>
      </c>
      <c r="N108" s="1">
        <v>0</v>
      </c>
    </row>
    <row r="109" spans="1:14" x14ac:dyDescent="0.2">
      <c r="A109" t="s">
        <v>381</v>
      </c>
      <c r="B109" s="1" t="s">
        <v>418</v>
      </c>
      <c r="C109" s="1">
        <f t="shared" si="16"/>
        <v>1500</v>
      </c>
      <c r="D109" s="1">
        <f t="shared" si="17"/>
        <v>0</v>
      </c>
      <c r="E109" s="1">
        <f t="shared" si="18"/>
        <v>1500</v>
      </c>
      <c r="G109" s="1">
        <v>0</v>
      </c>
      <c r="H109" s="1">
        <v>0</v>
      </c>
      <c r="I109" s="1">
        <v>0</v>
      </c>
      <c r="J109" s="1">
        <v>1500</v>
      </c>
      <c r="K109" s="1">
        <v>0</v>
      </c>
      <c r="L109" s="1">
        <v>0</v>
      </c>
      <c r="M109" s="1">
        <v>0</v>
      </c>
      <c r="N109" s="1">
        <v>0</v>
      </c>
    </row>
    <row r="110" spans="1:14" x14ac:dyDescent="0.2">
      <c r="A110" t="s">
        <v>369</v>
      </c>
      <c r="B110" s="1" t="s">
        <v>419</v>
      </c>
      <c r="C110" s="1">
        <f t="shared" si="16"/>
        <v>5900</v>
      </c>
      <c r="D110" s="1">
        <f t="shared" si="17"/>
        <v>0</v>
      </c>
      <c r="E110" s="1">
        <f t="shared" si="18"/>
        <v>5900</v>
      </c>
      <c r="G110" s="1">
        <v>0</v>
      </c>
      <c r="H110" s="1">
        <v>0</v>
      </c>
      <c r="I110" s="1">
        <v>0</v>
      </c>
      <c r="J110" s="1">
        <v>5900</v>
      </c>
      <c r="K110" s="1">
        <v>0</v>
      </c>
      <c r="L110" s="1">
        <v>0</v>
      </c>
      <c r="M110" s="1">
        <v>0</v>
      </c>
      <c r="N110" s="1">
        <v>0</v>
      </c>
    </row>
    <row r="111" spans="1:14" x14ac:dyDescent="0.2">
      <c r="A111" t="s">
        <v>357</v>
      </c>
      <c r="B111" s="1" t="s">
        <v>420</v>
      </c>
      <c r="C111" s="1">
        <f t="shared" si="16"/>
        <v>235010</v>
      </c>
      <c r="D111" s="1">
        <f t="shared" si="17"/>
        <v>0</v>
      </c>
      <c r="E111" s="1">
        <f t="shared" si="18"/>
        <v>235010</v>
      </c>
      <c r="G111" s="1">
        <v>0</v>
      </c>
      <c r="H111" s="1">
        <v>0</v>
      </c>
      <c r="I111" s="1">
        <v>0</v>
      </c>
      <c r="J111" s="1">
        <v>235010</v>
      </c>
      <c r="K111" s="1">
        <v>0</v>
      </c>
      <c r="L111" s="1">
        <v>0</v>
      </c>
      <c r="M111" s="1">
        <v>0</v>
      </c>
      <c r="N111" s="1">
        <v>0</v>
      </c>
    </row>
    <row r="112" spans="1:14" x14ac:dyDescent="0.2">
      <c r="A112" t="s">
        <v>355</v>
      </c>
      <c r="B112" s="1" t="s">
        <v>354</v>
      </c>
      <c r="C112" s="1">
        <f t="shared" si="16"/>
        <v>67000</v>
      </c>
      <c r="D112" s="1">
        <f t="shared" si="17"/>
        <v>0</v>
      </c>
      <c r="E112" s="1">
        <f t="shared" si="18"/>
        <v>67000</v>
      </c>
      <c r="G112" s="1">
        <v>0</v>
      </c>
      <c r="H112" s="1">
        <v>0</v>
      </c>
      <c r="I112" s="1">
        <v>0</v>
      </c>
      <c r="J112" s="1">
        <v>67000</v>
      </c>
      <c r="K112" s="1">
        <v>0</v>
      </c>
      <c r="L112" s="1">
        <v>0</v>
      </c>
      <c r="M112" s="1">
        <v>0</v>
      </c>
      <c r="N112" s="1">
        <v>0</v>
      </c>
    </row>
    <row r="113" spans="1:14" x14ac:dyDescent="0.2">
      <c r="A113" t="s">
        <v>475</v>
      </c>
      <c r="B113" s="1" t="s">
        <v>476</v>
      </c>
      <c r="C113" s="1">
        <f t="shared" si="16"/>
        <v>2500</v>
      </c>
      <c r="D113" s="1">
        <f t="shared" si="17"/>
        <v>-2500</v>
      </c>
      <c r="E113" s="1">
        <f t="shared" ref="E113" si="19">C113+D113</f>
        <v>0</v>
      </c>
      <c r="G113" s="1">
        <v>0</v>
      </c>
      <c r="H113" s="1">
        <v>0</v>
      </c>
      <c r="I113" s="1">
        <v>0</v>
      </c>
      <c r="J113" s="1">
        <v>2500</v>
      </c>
      <c r="K113" s="1">
        <v>0</v>
      </c>
      <c r="L113" s="1">
        <v>0</v>
      </c>
      <c r="M113" s="1">
        <v>0</v>
      </c>
      <c r="N113" s="1">
        <v>-2500</v>
      </c>
    </row>
    <row r="114" spans="1:14" x14ac:dyDescent="0.2">
      <c r="A114" t="s">
        <v>353</v>
      </c>
      <c r="B114" s="1" t="s">
        <v>421</v>
      </c>
      <c r="C114" s="1">
        <f t="shared" si="16"/>
        <v>1500</v>
      </c>
      <c r="D114" s="1">
        <f t="shared" si="17"/>
        <v>0</v>
      </c>
      <c r="E114" s="1">
        <f t="shared" si="18"/>
        <v>1500</v>
      </c>
      <c r="G114" s="1">
        <v>0</v>
      </c>
      <c r="H114" s="1">
        <v>0</v>
      </c>
      <c r="I114" s="1">
        <v>0</v>
      </c>
      <c r="J114" s="1">
        <v>1500</v>
      </c>
      <c r="K114" s="1">
        <v>0</v>
      </c>
      <c r="L114" s="1">
        <v>0</v>
      </c>
      <c r="M114" s="1">
        <v>0</v>
      </c>
      <c r="N114" s="1">
        <v>0</v>
      </c>
    </row>
    <row r="115" spans="1:14" x14ac:dyDescent="0.2">
      <c r="A115" t="s">
        <v>351</v>
      </c>
      <c r="B115" s="1" t="s">
        <v>422</v>
      </c>
      <c r="C115" s="1">
        <f t="shared" si="16"/>
        <v>440670</v>
      </c>
      <c r="D115" s="1">
        <f t="shared" si="17"/>
        <v>0</v>
      </c>
      <c r="E115" s="1">
        <f t="shared" si="18"/>
        <v>440670</v>
      </c>
      <c r="G115" s="1">
        <v>408390</v>
      </c>
      <c r="H115" s="1">
        <v>0</v>
      </c>
      <c r="I115" s="1">
        <v>12180</v>
      </c>
      <c r="J115" s="1">
        <v>20100</v>
      </c>
      <c r="K115" s="1">
        <v>0</v>
      </c>
      <c r="L115" s="1">
        <v>0</v>
      </c>
      <c r="M115" s="1">
        <v>0</v>
      </c>
      <c r="N115" s="1">
        <v>0</v>
      </c>
    </row>
    <row r="116" spans="1:14" x14ac:dyDescent="0.2">
      <c r="A116" t="s">
        <v>349</v>
      </c>
      <c r="B116" s="1" t="s">
        <v>348</v>
      </c>
      <c r="C116" s="1">
        <f t="shared" si="16"/>
        <v>63150</v>
      </c>
      <c r="D116" s="1">
        <f t="shared" si="17"/>
        <v>0</v>
      </c>
      <c r="E116" s="1">
        <f t="shared" si="18"/>
        <v>63150</v>
      </c>
      <c r="G116" s="1">
        <v>0</v>
      </c>
      <c r="H116" s="1">
        <v>750</v>
      </c>
      <c r="I116" s="1">
        <v>0</v>
      </c>
      <c r="J116" s="1">
        <v>62400</v>
      </c>
      <c r="K116" s="1">
        <v>0</v>
      </c>
      <c r="L116" s="1">
        <v>0</v>
      </c>
      <c r="M116" s="1">
        <v>0</v>
      </c>
      <c r="N116" s="1">
        <v>0</v>
      </c>
    </row>
    <row r="117" spans="1:14" x14ac:dyDescent="0.2">
      <c r="A117" t="s">
        <v>347</v>
      </c>
      <c r="B117" s="1" t="s">
        <v>423</v>
      </c>
      <c r="C117" s="1">
        <f t="shared" si="16"/>
        <v>34990</v>
      </c>
      <c r="D117" s="1">
        <f t="shared" si="17"/>
        <v>0</v>
      </c>
      <c r="E117" s="1">
        <f t="shared" si="18"/>
        <v>34990</v>
      </c>
      <c r="G117" s="1">
        <v>33710</v>
      </c>
      <c r="H117" s="1">
        <v>0</v>
      </c>
      <c r="I117" s="1">
        <v>750</v>
      </c>
      <c r="J117" s="1">
        <v>530</v>
      </c>
      <c r="K117" s="1">
        <v>0</v>
      </c>
      <c r="L117" s="1">
        <v>0</v>
      </c>
      <c r="M117" s="1">
        <v>0</v>
      </c>
      <c r="N117" s="1">
        <v>0</v>
      </c>
    </row>
    <row r="118" spans="1:14" x14ac:dyDescent="0.2">
      <c r="A118" t="s">
        <v>345</v>
      </c>
      <c r="B118" s="1" t="s">
        <v>424</v>
      </c>
      <c r="C118" s="1">
        <f t="shared" si="16"/>
        <v>153450</v>
      </c>
      <c r="D118" s="1">
        <f t="shared" si="17"/>
        <v>0</v>
      </c>
      <c r="E118" s="1">
        <f t="shared" si="18"/>
        <v>153450</v>
      </c>
      <c r="G118" s="1">
        <v>149040</v>
      </c>
      <c r="H118" s="1">
        <v>3770</v>
      </c>
      <c r="I118" s="1">
        <v>0</v>
      </c>
      <c r="J118" s="1">
        <v>640</v>
      </c>
      <c r="K118" s="1">
        <v>0</v>
      </c>
      <c r="L118" s="1">
        <v>0</v>
      </c>
      <c r="M118" s="1">
        <v>0</v>
      </c>
      <c r="N118" s="1">
        <v>0</v>
      </c>
    </row>
    <row r="119" spans="1:14" x14ac:dyDescent="0.2">
      <c r="A119" t="s">
        <v>343</v>
      </c>
      <c r="B119" s="1" t="s">
        <v>342</v>
      </c>
      <c r="C119" s="1">
        <f t="shared" si="16"/>
        <v>38520</v>
      </c>
      <c r="D119" s="1">
        <f t="shared" si="17"/>
        <v>-26010</v>
      </c>
      <c r="E119" s="1">
        <f t="shared" si="18"/>
        <v>12510</v>
      </c>
      <c r="G119" s="1">
        <v>38520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-26010</v>
      </c>
    </row>
    <row r="120" spans="1:14" x14ac:dyDescent="0.2">
      <c r="A120" t="s">
        <v>341</v>
      </c>
      <c r="B120" s="1" t="s">
        <v>580</v>
      </c>
      <c r="C120" s="1">
        <f t="shared" si="16"/>
        <v>257470</v>
      </c>
      <c r="D120" s="1">
        <f>SUM(L120:L120)</f>
        <v>-36000</v>
      </c>
      <c r="E120" s="1">
        <f t="shared" si="18"/>
        <v>221470</v>
      </c>
      <c r="G120" s="1">
        <v>253550</v>
      </c>
      <c r="H120" s="1">
        <v>230</v>
      </c>
      <c r="I120" s="1">
        <v>3000</v>
      </c>
      <c r="J120" s="1">
        <v>690</v>
      </c>
      <c r="K120" s="1">
        <v>0</v>
      </c>
      <c r="L120" s="1">
        <v>-36000</v>
      </c>
      <c r="M120" s="1">
        <v>0</v>
      </c>
      <c r="N120" s="1">
        <v>0</v>
      </c>
    </row>
    <row r="121" spans="1:14" x14ac:dyDescent="0.2">
      <c r="A121" t="s">
        <v>339</v>
      </c>
      <c r="B121" s="1" t="s">
        <v>338</v>
      </c>
      <c r="C121" s="1">
        <f t="shared" si="16"/>
        <v>7400</v>
      </c>
      <c r="D121" s="1">
        <f t="shared" si="17"/>
        <v>0</v>
      </c>
      <c r="E121" s="1">
        <f t="shared" si="18"/>
        <v>7400</v>
      </c>
      <c r="G121" s="1">
        <v>0</v>
      </c>
      <c r="H121" s="1">
        <v>0</v>
      </c>
      <c r="I121" s="1">
        <v>0</v>
      </c>
      <c r="J121" s="1">
        <v>7400</v>
      </c>
      <c r="K121" s="1">
        <v>0</v>
      </c>
      <c r="L121" s="1">
        <v>0</v>
      </c>
      <c r="M121" s="1">
        <v>0</v>
      </c>
      <c r="N121" s="1">
        <v>0</v>
      </c>
    </row>
    <row r="122" spans="1:14" x14ac:dyDescent="0.2">
      <c r="A122" t="s">
        <v>337</v>
      </c>
      <c r="B122" s="1" t="s">
        <v>336</v>
      </c>
      <c r="C122" s="1">
        <f t="shared" si="16"/>
        <v>183590</v>
      </c>
      <c r="D122" s="1">
        <f t="shared" si="17"/>
        <v>0</v>
      </c>
      <c r="E122" s="1">
        <f t="shared" si="18"/>
        <v>183590</v>
      </c>
      <c r="G122" s="1">
        <v>169890</v>
      </c>
      <c r="H122" s="1">
        <v>1000</v>
      </c>
      <c r="I122" s="1">
        <v>600</v>
      </c>
      <c r="J122" s="1">
        <v>12100</v>
      </c>
      <c r="K122" s="1">
        <v>0</v>
      </c>
      <c r="L122" s="1">
        <v>0</v>
      </c>
      <c r="M122" s="1">
        <v>0</v>
      </c>
      <c r="N122" s="1">
        <v>0</v>
      </c>
    </row>
    <row r="123" spans="1:14" x14ac:dyDescent="0.2">
      <c r="A123" t="s">
        <v>335</v>
      </c>
      <c r="B123" s="1" t="s">
        <v>334</v>
      </c>
      <c r="C123" s="1">
        <f t="shared" si="16"/>
        <v>762866</v>
      </c>
      <c r="D123" s="1">
        <f t="shared" si="17"/>
        <v>-33715</v>
      </c>
      <c r="E123" s="1">
        <f t="shared" si="18"/>
        <v>729151</v>
      </c>
      <c r="G123" s="1">
        <v>121830</v>
      </c>
      <c r="H123" s="1">
        <v>11540</v>
      </c>
      <c r="I123" s="1">
        <v>450</v>
      </c>
      <c r="J123" s="1">
        <v>629046</v>
      </c>
      <c r="K123" s="1">
        <v>0</v>
      </c>
      <c r="L123" s="1">
        <v>0</v>
      </c>
      <c r="M123" s="1">
        <v>0</v>
      </c>
      <c r="N123" s="1">
        <v>-33715</v>
      </c>
    </row>
    <row r="124" spans="1:14" x14ac:dyDescent="0.2">
      <c r="A124" t="s">
        <v>333</v>
      </c>
      <c r="B124" s="1" t="s">
        <v>425</v>
      </c>
      <c r="C124" s="1">
        <f t="shared" si="16"/>
        <v>4070</v>
      </c>
      <c r="D124" s="1">
        <f t="shared" si="17"/>
        <v>0</v>
      </c>
      <c r="E124" s="1">
        <f t="shared" si="18"/>
        <v>4070</v>
      </c>
      <c r="G124" s="1">
        <v>0</v>
      </c>
      <c r="H124" s="1">
        <v>4070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</row>
    <row r="125" spans="1:14" x14ac:dyDescent="0.2">
      <c r="A125" t="s">
        <v>331</v>
      </c>
      <c r="B125" s="1" t="s">
        <v>426</v>
      </c>
      <c r="C125" s="1">
        <f t="shared" si="16"/>
        <v>3750</v>
      </c>
      <c r="D125" s="1">
        <f t="shared" si="17"/>
        <v>0</v>
      </c>
      <c r="E125" s="1">
        <f t="shared" si="18"/>
        <v>3750</v>
      </c>
      <c r="G125" s="1">
        <v>0</v>
      </c>
      <c r="H125" s="1">
        <v>3750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</row>
    <row r="126" spans="1:14" x14ac:dyDescent="0.2">
      <c r="A126" t="s">
        <v>329</v>
      </c>
      <c r="B126" s="1" t="s">
        <v>427</v>
      </c>
      <c r="C126" s="1">
        <f t="shared" si="16"/>
        <v>8390</v>
      </c>
      <c r="D126" s="1">
        <f t="shared" si="17"/>
        <v>0</v>
      </c>
      <c r="E126" s="1">
        <f t="shared" si="18"/>
        <v>8390</v>
      </c>
      <c r="G126" s="1">
        <v>0</v>
      </c>
      <c r="H126" s="1">
        <v>8390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</row>
    <row r="127" spans="1:14" x14ac:dyDescent="0.2">
      <c r="A127" t="s">
        <v>327</v>
      </c>
      <c r="B127" s="1" t="s">
        <v>428</v>
      </c>
      <c r="C127" s="1">
        <f t="shared" si="16"/>
        <v>9690</v>
      </c>
      <c r="D127" s="1">
        <f t="shared" si="17"/>
        <v>0</v>
      </c>
      <c r="E127" s="1">
        <f t="shared" si="18"/>
        <v>9690</v>
      </c>
      <c r="G127" s="1">
        <v>0</v>
      </c>
      <c r="H127" s="1">
        <v>9690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</row>
    <row r="128" spans="1:14" x14ac:dyDescent="0.2">
      <c r="A128" t="s">
        <v>315</v>
      </c>
      <c r="B128" s="1" t="s">
        <v>314</v>
      </c>
      <c r="C128" s="1">
        <f t="shared" si="16"/>
        <v>40750</v>
      </c>
      <c r="D128" s="1">
        <f t="shared" si="17"/>
        <v>0</v>
      </c>
      <c r="E128" s="1">
        <f t="shared" si="18"/>
        <v>40750</v>
      </c>
      <c r="G128" s="1">
        <v>0</v>
      </c>
      <c r="H128" s="1">
        <v>0</v>
      </c>
      <c r="I128" s="1">
        <v>500</v>
      </c>
      <c r="J128" s="1">
        <v>40250</v>
      </c>
      <c r="K128" s="1">
        <v>0</v>
      </c>
      <c r="L128" s="1">
        <v>0</v>
      </c>
      <c r="M128" s="1">
        <v>0</v>
      </c>
      <c r="N128" s="1">
        <v>0</v>
      </c>
    </row>
    <row r="129" spans="1:14" x14ac:dyDescent="0.2">
      <c r="A129" t="s">
        <v>313</v>
      </c>
      <c r="B129" s="1" t="s">
        <v>312</v>
      </c>
      <c r="C129" s="1">
        <f t="shared" si="16"/>
        <v>58950</v>
      </c>
      <c r="D129" s="1">
        <f t="shared" si="17"/>
        <v>-5000</v>
      </c>
      <c r="E129" s="1">
        <f t="shared" si="18"/>
        <v>53950</v>
      </c>
      <c r="G129" s="1">
        <v>0</v>
      </c>
      <c r="H129" s="1">
        <v>950</v>
      </c>
      <c r="I129" s="1">
        <v>0</v>
      </c>
      <c r="J129" s="1">
        <v>58000</v>
      </c>
      <c r="K129" s="1">
        <v>0</v>
      </c>
      <c r="L129" s="1">
        <v>0</v>
      </c>
      <c r="M129" s="1">
        <v>0</v>
      </c>
      <c r="N129" s="1">
        <v>-5000</v>
      </c>
    </row>
    <row r="130" spans="1:14" x14ac:dyDescent="0.2">
      <c r="A130" t="s">
        <v>311</v>
      </c>
      <c r="B130" s="1" t="s">
        <v>429</v>
      </c>
      <c r="C130" s="1">
        <f t="shared" si="16"/>
        <v>91710</v>
      </c>
      <c r="D130" s="1">
        <f t="shared" si="17"/>
        <v>0</v>
      </c>
      <c r="E130" s="1">
        <f t="shared" si="18"/>
        <v>91710</v>
      </c>
      <c r="G130" s="1">
        <v>80530</v>
      </c>
      <c r="H130" s="1">
        <v>0</v>
      </c>
      <c r="I130" s="1">
        <v>400</v>
      </c>
      <c r="J130" s="1">
        <v>10780</v>
      </c>
      <c r="K130" s="1">
        <v>0</v>
      </c>
      <c r="L130" s="1">
        <v>0</v>
      </c>
      <c r="M130" s="1">
        <v>0</v>
      </c>
      <c r="N130" s="1">
        <v>0</v>
      </c>
    </row>
    <row r="131" spans="1:14" x14ac:dyDescent="0.2">
      <c r="A131" t="s">
        <v>274</v>
      </c>
      <c r="B131" s="1" t="s">
        <v>273</v>
      </c>
      <c r="C131" s="1">
        <f t="shared" si="16"/>
        <v>0</v>
      </c>
      <c r="D131" s="1">
        <f t="shared" si="17"/>
        <v>-75000</v>
      </c>
      <c r="E131" s="1">
        <f t="shared" si="18"/>
        <v>-75000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-75000</v>
      </c>
      <c r="M131" s="1">
        <v>0</v>
      </c>
      <c r="N131" s="1">
        <v>0</v>
      </c>
    </row>
    <row r="132" spans="1:14" x14ac:dyDescent="0.2">
      <c r="A132" t="s">
        <v>272</v>
      </c>
      <c r="B132" s="1" t="s">
        <v>430</v>
      </c>
      <c r="C132" s="1">
        <f t="shared" si="16"/>
        <v>0</v>
      </c>
      <c r="D132" s="1">
        <f t="shared" si="17"/>
        <v>-50000</v>
      </c>
      <c r="E132" s="1">
        <f t="shared" si="18"/>
        <v>-50000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-50000</v>
      </c>
      <c r="M132" s="1">
        <v>0</v>
      </c>
      <c r="N132" s="1">
        <v>0</v>
      </c>
    </row>
    <row r="133" spans="1:14" x14ac:dyDescent="0.2">
      <c r="A133" t="s">
        <v>270</v>
      </c>
      <c r="B133" s="1" t="s">
        <v>269</v>
      </c>
      <c r="C133" s="1">
        <f t="shared" si="16"/>
        <v>0</v>
      </c>
      <c r="D133" s="1">
        <f t="shared" si="17"/>
        <v>-430000</v>
      </c>
      <c r="E133" s="1">
        <f t="shared" si="18"/>
        <v>-430000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-430000</v>
      </c>
      <c r="M133" s="1">
        <v>0</v>
      </c>
      <c r="N133" s="1">
        <v>0</v>
      </c>
    </row>
    <row r="134" spans="1:14" x14ac:dyDescent="0.2">
      <c r="A134" t="s">
        <v>268</v>
      </c>
      <c r="B134" s="1" t="s">
        <v>587</v>
      </c>
      <c r="C134" s="1">
        <f t="shared" si="16"/>
        <v>0</v>
      </c>
      <c r="D134" s="1">
        <f t="shared" si="17"/>
        <v>-18000</v>
      </c>
      <c r="E134" s="1">
        <f t="shared" si="18"/>
        <v>-18000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-18000</v>
      </c>
      <c r="M134" s="1">
        <v>0</v>
      </c>
      <c r="N134" s="1">
        <v>0</v>
      </c>
    </row>
    <row r="135" spans="1:14" x14ac:dyDescent="0.2">
      <c r="A135" t="s">
        <v>266</v>
      </c>
      <c r="B135" s="1" t="s">
        <v>265</v>
      </c>
      <c r="C135" s="1">
        <f t="shared" si="16"/>
        <v>0</v>
      </c>
      <c r="D135" s="1">
        <f t="shared" si="17"/>
        <v>-2000</v>
      </c>
      <c r="E135" s="1">
        <f t="shared" si="18"/>
        <v>-2000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-2000</v>
      </c>
      <c r="M135" s="1">
        <v>0</v>
      </c>
      <c r="N135" s="1">
        <v>0</v>
      </c>
    </row>
    <row r="136" spans="1:14" x14ac:dyDescent="0.2">
      <c r="A136" t="s">
        <v>258</v>
      </c>
      <c r="B136" s="1" t="s">
        <v>431</v>
      </c>
      <c r="C136" s="1">
        <f t="shared" si="16"/>
        <v>84340</v>
      </c>
      <c r="D136" s="1">
        <f t="shared" si="17"/>
        <v>-80000</v>
      </c>
      <c r="E136" s="1">
        <f t="shared" si="18"/>
        <v>4340</v>
      </c>
      <c r="G136" s="1">
        <v>54760</v>
      </c>
      <c r="H136" s="1">
        <v>0</v>
      </c>
      <c r="I136" s="1">
        <v>300</v>
      </c>
      <c r="J136" s="1">
        <v>29280</v>
      </c>
      <c r="K136" s="1">
        <v>0</v>
      </c>
      <c r="L136" s="1">
        <v>-80000</v>
      </c>
      <c r="M136" s="1">
        <v>0</v>
      </c>
      <c r="N136" s="1">
        <v>0</v>
      </c>
    </row>
    <row r="137" spans="1:14" x14ac:dyDescent="0.2">
      <c r="A137" t="s">
        <v>256</v>
      </c>
      <c r="B137" s="1" t="s">
        <v>255</v>
      </c>
      <c r="C137" s="1">
        <f t="shared" si="16"/>
        <v>233616</v>
      </c>
      <c r="D137" s="1">
        <f t="shared" si="17"/>
        <v>0</v>
      </c>
      <c r="E137" s="1">
        <f t="shared" si="18"/>
        <v>233616</v>
      </c>
      <c r="G137" s="1">
        <v>222560</v>
      </c>
      <c r="H137" s="1">
        <v>0</v>
      </c>
      <c r="I137" s="1">
        <v>3846</v>
      </c>
      <c r="J137" s="1">
        <v>7210</v>
      </c>
      <c r="K137" s="1">
        <v>0</v>
      </c>
      <c r="L137" s="1">
        <v>0</v>
      </c>
      <c r="M137" s="1">
        <v>0</v>
      </c>
      <c r="N137" s="1">
        <v>0</v>
      </c>
    </row>
    <row r="138" spans="1:14" x14ac:dyDescent="0.2">
      <c r="A138" t="s">
        <v>254</v>
      </c>
      <c r="B138" s="1" t="s">
        <v>253</v>
      </c>
      <c r="C138" s="1">
        <f t="shared" si="16"/>
        <v>12960</v>
      </c>
      <c r="D138" s="1">
        <f t="shared" si="17"/>
        <v>-28000</v>
      </c>
      <c r="E138" s="1">
        <f t="shared" si="18"/>
        <v>-15040</v>
      </c>
      <c r="G138" s="1">
        <v>0</v>
      </c>
      <c r="H138" s="1">
        <v>4980</v>
      </c>
      <c r="I138" s="1">
        <v>520</v>
      </c>
      <c r="J138" s="1">
        <v>7460</v>
      </c>
      <c r="K138" s="1">
        <v>0</v>
      </c>
      <c r="L138" s="1">
        <v>0</v>
      </c>
      <c r="M138" s="1">
        <v>0</v>
      </c>
      <c r="N138" s="1">
        <v>-28000</v>
      </c>
    </row>
    <row r="139" spans="1:14" x14ac:dyDescent="0.2">
      <c r="A139" t="s">
        <v>252</v>
      </c>
      <c r="B139" s="1" t="s">
        <v>251</v>
      </c>
      <c r="C139" s="1">
        <f t="shared" si="16"/>
        <v>7680</v>
      </c>
      <c r="D139" s="1">
        <f t="shared" si="17"/>
        <v>-25000</v>
      </c>
      <c r="E139" s="1">
        <f t="shared" si="18"/>
        <v>-17320</v>
      </c>
      <c r="G139" s="1">
        <v>0</v>
      </c>
      <c r="H139" s="1">
        <v>4520</v>
      </c>
      <c r="I139" s="1">
        <v>0</v>
      </c>
      <c r="J139" s="1">
        <v>3160</v>
      </c>
      <c r="K139" s="1">
        <v>0</v>
      </c>
      <c r="L139" s="1">
        <v>0</v>
      </c>
      <c r="M139" s="1">
        <v>0</v>
      </c>
      <c r="N139" s="1">
        <v>-25000</v>
      </c>
    </row>
    <row r="140" spans="1:14" x14ac:dyDescent="0.2">
      <c r="A140" t="s">
        <v>250</v>
      </c>
      <c r="B140" s="1" t="s">
        <v>249</v>
      </c>
      <c r="C140" s="1">
        <f t="shared" ref="C140:C171" si="20">SUM(G140:K140)</f>
        <v>142806</v>
      </c>
      <c r="D140" s="1">
        <f t="shared" si="17"/>
        <v>-197000</v>
      </c>
      <c r="E140" s="1">
        <f t="shared" si="18"/>
        <v>-54194</v>
      </c>
      <c r="G140" s="1">
        <v>43340</v>
      </c>
      <c r="H140" s="1">
        <v>82336</v>
      </c>
      <c r="I140" s="1">
        <v>0</v>
      </c>
      <c r="J140" s="1">
        <v>17130</v>
      </c>
      <c r="K140" s="1">
        <v>0</v>
      </c>
      <c r="L140" s="1">
        <v>-17000</v>
      </c>
      <c r="M140" s="1">
        <v>0</v>
      </c>
      <c r="N140" s="1">
        <v>-180000</v>
      </c>
    </row>
    <row r="141" spans="1:14" x14ac:dyDescent="0.2">
      <c r="A141" t="s">
        <v>248</v>
      </c>
      <c r="B141" s="1" t="s">
        <v>432</v>
      </c>
      <c r="C141" s="1">
        <f t="shared" si="20"/>
        <v>5610</v>
      </c>
      <c r="D141" s="1">
        <f t="shared" si="17"/>
        <v>-16000</v>
      </c>
      <c r="E141" s="1">
        <f t="shared" si="18"/>
        <v>-10390</v>
      </c>
      <c r="G141" s="1">
        <v>0</v>
      </c>
      <c r="H141" s="1">
        <v>5560</v>
      </c>
      <c r="I141" s="1">
        <v>0</v>
      </c>
      <c r="J141" s="1">
        <v>50</v>
      </c>
      <c r="K141" s="1">
        <v>0</v>
      </c>
      <c r="L141" s="1">
        <v>0</v>
      </c>
      <c r="M141" s="1">
        <v>0</v>
      </c>
      <c r="N141" s="1">
        <v>-16000</v>
      </c>
    </row>
    <row r="142" spans="1:14" x14ac:dyDescent="0.2">
      <c r="A142" t="s">
        <v>246</v>
      </c>
      <c r="B142" s="1" t="s">
        <v>245</v>
      </c>
      <c r="C142" s="1">
        <f t="shared" si="20"/>
        <v>13290</v>
      </c>
      <c r="D142" s="1">
        <f t="shared" si="17"/>
        <v>-5000</v>
      </c>
      <c r="E142" s="1">
        <f t="shared" si="18"/>
        <v>8290</v>
      </c>
      <c r="G142" s="1">
        <v>0</v>
      </c>
      <c r="H142" s="1">
        <v>0</v>
      </c>
      <c r="I142" s="1">
        <v>7790</v>
      </c>
      <c r="J142" s="1">
        <v>5500</v>
      </c>
      <c r="K142" s="1">
        <v>0</v>
      </c>
      <c r="L142" s="1">
        <v>0</v>
      </c>
      <c r="M142" s="1">
        <v>0</v>
      </c>
      <c r="N142" s="1">
        <v>-5000</v>
      </c>
    </row>
    <row r="143" spans="1:14" x14ac:dyDescent="0.2">
      <c r="A143" t="s">
        <v>244</v>
      </c>
      <c r="B143" s="1" t="s">
        <v>433</v>
      </c>
      <c r="C143" s="1">
        <f t="shared" si="20"/>
        <v>17650</v>
      </c>
      <c r="D143" s="1">
        <f t="shared" si="17"/>
        <v>-40000</v>
      </c>
      <c r="E143" s="1">
        <f t="shared" si="18"/>
        <v>-22350</v>
      </c>
      <c r="G143" s="1">
        <v>0</v>
      </c>
      <c r="H143" s="1">
        <v>10150</v>
      </c>
      <c r="I143" s="1">
        <v>0</v>
      </c>
      <c r="J143" s="1">
        <v>7500</v>
      </c>
      <c r="K143" s="1">
        <v>0</v>
      </c>
      <c r="L143" s="1">
        <v>0</v>
      </c>
      <c r="M143" s="1">
        <v>0</v>
      </c>
      <c r="N143" s="1">
        <v>-40000</v>
      </c>
    </row>
    <row r="144" spans="1:14" x14ac:dyDescent="0.2">
      <c r="A144" t="s">
        <v>220</v>
      </c>
      <c r="B144" s="1" t="s">
        <v>434</v>
      </c>
      <c r="C144" s="1">
        <f t="shared" si="20"/>
        <v>657370</v>
      </c>
      <c r="D144" s="1">
        <f t="shared" si="17"/>
        <v>0</v>
      </c>
      <c r="E144" s="1">
        <f t="shared" si="18"/>
        <v>657370</v>
      </c>
      <c r="G144" s="1">
        <v>579110</v>
      </c>
      <c r="H144" s="1">
        <v>0</v>
      </c>
      <c r="I144" s="1">
        <v>5390</v>
      </c>
      <c r="J144" s="1">
        <v>72870</v>
      </c>
      <c r="K144" s="1">
        <v>0</v>
      </c>
      <c r="L144" s="1">
        <v>0</v>
      </c>
      <c r="M144" s="1">
        <v>0</v>
      </c>
      <c r="N144" s="1">
        <v>0</v>
      </c>
    </row>
    <row r="145" spans="1:14" x14ac:dyDescent="0.2">
      <c r="A145" t="s">
        <v>218</v>
      </c>
      <c r="B145" s="1" t="s">
        <v>435</v>
      </c>
      <c r="C145" s="1">
        <f t="shared" si="20"/>
        <v>624460</v>
      </c>
      <c r="D145" s="1">
        <f t="shared" si="17"/>
        <v>-15000</v>
      </c>
      <c r="E145" s="1">
        <f t="shared" si="18"/>
        <v>609460</v>
      </c>
      <c r="G145" s="1">
        <v>277730</v>
      </c>
      <c r="H145" s="1">
        <v>0</v>
      </c>
      <c r="I145" s="1">
        <v>1150</v>
      </c>
      <c r="J145" s="1">
        <v>345580</v>
      </c>
      <c r="K145" s="1">
        <v>0</v>
      </c>
      <c r="L145" s="1">
        <v>0</v>
      </c>
      <c r="M145" s="1">
        <v>-15000</v>
      </c>
      <c r="N145" s="1">
        <v>0</v>
      </c>
    </row>
    <row r="146" spans="1:14" x14ac:dyDescent="0.2">
      <c r="A146" t="s">
        <v>216</v>
      </c>
      <c r="B146" s="1" t="s">
        <v>436</v>
      </c>
      <c r="C146" s="1">
        <f t="shared" si="20"/>
        <v>276170</v>
      </c>
      <c r="D146" s="1">
        <f t="shared" si="17"/>
        <v>-1000</v>
      </c>
      <c r="E146" s="1">
        <f t="shared" si="18"/>
        <v>275170</v>
      </c>
      <c r="G146" s="1">
        <v>249260</v>
      </c>
      <c r="H146" s="1">
        <v>0</v>
      </c>
      <c r="I146" s="1">
        <v>11380</v>
      </c>
      <c r="J146" s="1">
        <v>15530</v>
      </c>
      <c r="K146" s="1">
        <v>0</v>
      </c>
      <c r="L146" s="1">
        <v>-1000</v>
      </c>
      <c r="M146" s="1">
        <v>0</v>
      </c>
      <c r="N146" s="1">
        <v>0</v>
      </c>
    </row>
    <row r="147" spans="1:14" x14ac:dyDescent="0.2">
      <c r="A147" t="s">
        <v>212</v>
      </c>
      <c r="B147" s="1" t="s">
        <v>437</v>
      </c>
      <c r="C147" s="1">
        <f t="shared" si="20"/>
        <v>35500</v>
      </c>
      <c r="D147" s="1">
        <f t="shared" si="17"/>
        <v>-9500</v>
      </c>
      <c r="E147" s="1">
        <f t="shared" si="18"/>
        <v>26000</v>
      </c>
      <c r="G147" s="1">
        <v>0</v>
      </c>
      <c r="H147" s="1">
        <v>0</v>
      </c>
      <c r="I147" s="1">
        <v>0</v>
      </c>
      <c r="J147" s="1">
        <v>35500</v>
      </c>
      <c r="K147" s="1">
        <v>0</v>
      </c>
      <c r="L147" s="1">
        <v>0</v>
      </c>
      <c r="M147" s="1">
        <v>0</v>
      </c>
      <c r="N147" s="1">
        <v>-9500</v>
      </c>
    </row>
    <row r="148" spans="1:14" x14ac:dyDescent="0.2">
      <c r="A148" t="s">
        <v>210</v>
      </c>
      <c r="B148" s="1" t="s">
        <v>209</v>
      </c>
      <c r="C148" s="1">
        <f t="shared" si="20"/>
        <v>146840</v>
      </c>
      <c r="D148" s="1">
        <f t="shared" si="17"/>
        <v>-679000</v>
      </c>
      <c r="E148" s="1">
        <f t="shared" si="18"/>
        <v>-532160</v>
      </c>
      <c r="G148" s="1">
        <v>0</v>
      </c>
      <c r="H148" s="1">
        <v>0</v>
      </c>
      <c r="I148" s="1">
        <v>31840</v>
      </c>
      <c r="J148" s="1">
        <v>115000</v>
      </c>
      <c r="K148" s="1">
        <v>0</v>
      </c>
      <c r="L148" s="1">
        <v>-665000</v>
      </c>
      <c r="M148" s="1">
        <v>0</v>
      </c>
      <c r="N148" s="1">
        <v>-14000</v>
      </c>
    </row>
    <row r="149" spans="1:14" x14ac:dyDescent="0.2">
      <c r="A149" t="s">
        <v>208</v>
      </c>
      <c r="B149" s="1" t="s">
        <v>438</v>
      </c>
      <c r="C149" s="1">
        <f t="shared" si="20"/>
        <v>0</v>
      </c>
      <c r="D149" s="1">
        <f t="shared" si="17"/>
        <v>-70000</v>
      </c>
      <c r="E149" s="1">
        <f t="shared" si="18"/>
        <v>-70000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-60000</v>
      </c>
      <c r="M149" s="1">
        <v>0</v>
      </c>
      <c r="N149" s="1">
        <v>-10000</v>
      </c>
    </row>
    <row r="150" spans="1:14" x14ac:dyDescent="0.2">
      <c r="A150" t="s">
        <v>206</v>
      </c>
      <c r="B150" s="1" t="s">
        <v>205</v>
      </c>
      <c r="C150" s="1">
        <f t="shared" si="20"/>
        <v>0</v>
      </c>
      <c r="D150" s="1">
        <f t="shared" si="17"/>
        <v>-180000</v>
      </c>
      <c r="E150" s="1">
        <f t="shared" si="18"/>
        <v>-180000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-180000</v>
      </c>
    </row>
    <row r="151" spans="1:14" x14ac:dyDescent="0.2">
      <c r="A151" t="s">
        <v>204</v>
      </c>
      <c r="B151" s="1" t="s">
        <v>439</v>
      </c>
      <c r="C151" s="1">
        <f t="shared" si="20"/>
        <v>199400</v>
      </c>
      <c r="D151" s="1">
        <f t="shared" si="17"/>
        <v>0</v>
      </c>
      <c r="E151" s="1">
        <f t="shared" si="18"/>
        <v>199400</v>
      </c>
      <c r="G151" s="1">
        <v>0</v>
      </c>
      <c r="H151" s="1">
        <v>0</v>
      </c>
      <c r="I151" s="1">
        <v>199400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</row>
    <row r="152" spans="1:14" x14ac:dyDescent="0.2">
      <c r="A152" t="s">
        <v>202</v>
      </c>
      <c r="B152" s="1" t="s">
        <v>201</v>
      </c>
      <c r="C152" s="1">
        <f t="shared" si="20"/>
        <v>369090</v>
      </c>
      <c r="D152" s="1">
        <f t="shared" si="17"/>
        <v>-4000</v>
      </c>
      <c r="E152" s="1">
        <f t="shared" si="18"/>
        <v>365090</v>
      </c>
      <c r="G152" s="1">
        <v>347920</v>
      </c>
      <c r="H152" s="1">
        <v>0</v>
      </c>
      <c r="I152" s="1">
        <v>19610</v>
      </c>
      <c r="J152" s="1">
        <v>1560</v>
      </c>
      <c r="K152" s="1">
        <v>0</v>
      </c>
      <c r="L152" s="1">
        <v>0</v>
      </c>
      <c r="M152" s="1">
        <v>0</v>
      </c>
      <c r="N152" s="1">
        <v>-4000</v>
      </c>
    </row>
    <row r="153" spans="1:14" x14ac:dyDescent="0.2">
      <c r="A153" t="s">
        <v>200</v>
      </c>
      <c r="B153" s="1" t="s">
        <v>440</v>
      </c>
      <c r="C153" s="1">
        <f t="shared" si="20"/>
        <v>69900</v>
      </c>
      <c r="D153" s="1">
        <f t="shared" si="17"/>
        <v>0</v>
      </c>
      <c r="E153" s="1">
        <f t="shared" si="18"/>
        <v>69900</v>
      </c>
      <c r="G153" s="1">
        <v>68400</v>
      </c>
      <c r="H153" s="1">
        <v>0</v>
      </c>
      <c r="I153" s="1">
        <v>0</v>
      </c>
      <c r="J153" s="1">
        <v>1500</v>
      </c>
      <c r="K153" s="1">
        <v>0</v>
      </c>
      <c r="L153" s="1">
        <v>0</v>
      </c>
      <c r="M153" s="1">
        <v>0</v>
      </c>
      <c r="N153" s="1">
        <v>0</v>
      </c>
    </row>
    <row r="154" spans="1:14" x14ac:dyDescent="0.2">
      <c r="A154" t="s">
        <v>195</v>
      </c>
      <c r="B154" s="1" t="s">
        <v>581</v>
      </c>
      <c r="C154" s="1">
        <f t="shared" si="20"/>
        <v>21500</v>
      </c>
      <c r="D154" s="1">
        <f t="shared" si="17"/>
        <v>-57580</v>
      </c>
      <c r="E154" s="1">
        <f t="shared" si="18"/>
        <v>-36080</v>
      </c>
      <c r="G154" s="1">
        <v>0</v>
      </c>
      <c r="H154" s="1">
        <v>0</v>
      </c>
      <c r="I154" s="1">
        <v>0</v>
      </c>
      <c r="J154" s="1">
        <v>21500</v>
      </c>
      <c r="K154" s="1">
        <v>0</v>
      </c>
      <c r="L154" s="1">
        <v>-57580</v>
      </c>
      <c r="M154" s="1">
        <v>0</v>
      </c>
      <c r="N154" s="1">
        <v>0</v>
      </c>
    </row>
    <row r="155" spans="1:14" x14ac:dyDescent="0.2">
      <c r="A155" t="s">
        <v>193</v>
      </c>
      <c r="B155" s="1" t="s">
        <v>582</v>
      </c>
      <c r="C155" s="1">
        <f t="shared" si="20"/>
        <v>21000</v>
      </c>
      <c r="D155" s="1">
        <f t="shared" si="17"/>
        <v>-65000</v>
      </c>
      <c r="E155" s="1">
        <f t="shared" si="18"/>
        <v>-44000</v>
      </c>
      <c r="G155" s="1">
        <v>0</v>
      </c>
      <c r="H155" s="1">
        <v>0</v>
      </c>
      <c r="I155" s="1">
        <v>0</v>
      </c>
      <c r="J155" s="1">
        <v>21000</v>
      </c>
      <c r="K155" s="1">
        <v>0</v>
      </c>
      <c r="L155" s="1">
        <v>-65000</v>
      </c>
      <c r="M155" s="1">
        <v>0</v>
      </c>
      <c r="N155" s="1">
        <v>0</v>
      </c>
    </row>
    <row r="156" spans="1:14" x14ac:dyDescent="0.2">
      <c r="A156" t="s">
        <v>191</v>
      </c>
      <c r="B156" s="1" t="s">
        <v>583</v>
      </c>
      <c r="C156" s="1">
        <f t="shared" si="20"/>
        <v>7500</v>
      </c>
      <c r="D156" s="1">
        <f t="shared" si="17"/>
        <v>-50000</v>
      </c>
      <c r="E156" s="1">
        <f t="shared" si="18"/>
        <v>-42500</v>
      </c>
      <c r="G156" s="1">
        <v>0</v>
      </c>
      <c r="H156" s="1">
        <v>0</v>
      </c>
      <c r="I156" s="1">
        <v>0</v>
      </c>
      <c r="J156" s="1">
        <v>7500</v>
      </c>
      <c r="K156" s="1">
        <v>0</v>
      </c>
      <c r="L156" s="1">
        <v>-50000</v>
      </c>
      <c r="M156" s="1">
        <v>0</v>
      </c>
      <c r="N156" s="1">
        <v>0</v>
      </c>
    </row>
    <row r="157" spans="1:14" x14ac:dyDescent="0.2">
      <c r="A157" t="s">
        <v>189</v>
      </c>
      <c r="B157" s="1" t="s">
        <v>584</v>
      </c>
      <c r="C157" s="1">
        <f t="shared" si="20"/>
        <v>0</v>
      </c>
      <c r="D157" s="1">
        <f t="shared" si="17"/>
        <v>-12000</v>
      </c>
      <c r="E157" s="1">
        <f t="shared" si="18"/>
        <v>-12000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-12000</v>
      </c>
      <c r="M157" s="1">
        <v>0</v>
      </c>
      <c r="N157" s="1">
        <v>0</v>
      </c>
    </row>
    <row r="158" spans="1:14" x14ac:dyDescent="0.2">
      <c r="A158" t="s">
        <v>187</v>
      </c>
      <c r="B158" s="1" t="s">
        <v>186</v>
      </c>
      <c r="C158" s="1">
        <f t="shared" si="20"/>
        <v>136570</v>
      </c>
      <c r="D158" s="1">
        <f t="shared" si="17"/>
        <v>0</v>
      </c>
      <c r="E158" s="1">
        <f t="shared" si="18"/>
        <v>136570</v>
      </c>
      <c r="G158" s="1">
        <v>130250</v>
      </c>
      <c r="H158" s="1">
        <v>0</v>
      </c>
      <c r="I158" s="1">
        <v>3190</v>
      </c>
      <c r="J158" s="1">
        <v>3130</v>
      </c>
      <c r="K158" s="1">
        <v>0</v>
      </c>
      <c r="L158" s="1">
        <v>0</v>
      </c>
      <c r="M158" s="1">
        <v>0</v>
      </c>
      <c r="N158" s="1">
        <v>0</v>
      </c>
    </row>
    <row r="159" spans="1:14" x14ac:dyDescent="0.2">
      <c r="A159" t="s">
        <v>185</v>
      </c>
      <c r="B159" s="1" t="s">
        <v>442</v>
      </c>
      <c r="C159" s="1">
        <f t="shared" si="20"/>
        <v>0</v>
      </c>
      <c r="D159" s="1">
        <f t="shared" si="17"/>
        <v>-1400</v>
      </c>
      <c r="E159" s="1">
        <f t="shared" si="18"/>
        <v>-1400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-1400</v>
      </c>
      <c r="M159" s="1">
        <v>0</v>
      </c>
      <c r="N159" s="1">
        <v>0</v>
      </c>
    </row>
    <row r="160" spans="1:14" x14ac:dyDescent="0.2">
      <c r="A160" t="s">
        <v>183</v>
      </c>
      <c r="B160" s="1" t="s">
        <v>443</v>
      </c>
      <c r="C160" s="1">
        <f t="shared" si="20"/>
        <v>0</v>
      </c>
      <c r="D160" s="1">
        <f t="shared" si="17"/>
        <v>-3480</v>
      </c>
      <c r="E160" s="1">
        <f t="shared" si="18"/>
        <v>-3480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-3480</v>
      </c>
      <c r="M160" s="1">
        <v>0</v>
      </c>
      <c r="N160" s="1">
        <v>0</v>
      </c>
    </row>
    <row r="161" spans="1:14" x14ac:dyDescent="0.2">
      <c r="A161" t="s">
        <v>181</v>
      </c>
      <c r="B161" s="1" t="s">
        <v>180</v>
      </c>
      <c r="C161" s="1">
        <f t="shared" si="20"/>
        <v>0</v>
      </c>
      <c r="D161" s="1">
        <f t="shared" si="17"/>
        <v>-1500</v>
      </c>
      <c r="E161" s="1">
        <f t="shared" si="18"/>
        <v>-1500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-1500</v>
      </c>
      <c r="M161" s="1">
        <v>0</v>
      </c>
      <c r="N161" s="1">
        <v>0</v>
      </c>
    </row>
    <row r="162" spans="1:14" x14ac:dyDescent="0.2">
      <c r="A162" t="s">
        <v>179</v>
      </c>
      <c r="B162" s="1" t="s">
        <v>178</v>
      </c>
      <c r="C162" s="1">
        <f t="shared" si="20"/>
        <v>0</v>
      </c>
      <c r="D162" s="1">
        <f t="shared" si="17"/>
        <v>-940</v>
      </c>
      <c r="E162" s="1">
        <f t="shared" si="18"/>
        <v>-940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-940</v>
      </c>
      <c r="M162" s="1">
        <v>0</v>
      </c>
      <c r="N162" s="1">
        <v>0</v>
      </c>
    </row>
    <row r="163" spans="1:14" x14ac:dyDescent="0.2">
      <c r="A163" t="s">
        <v>177</v>
      </c>
      <c r="B163" s="1" t="s">
        <v>444</v>
      </c>
      <c r="C163" s="1">
        <f t="shared" si="20"/>
        <v>100</v>
      </c>
      <c r="D163" s="1">
        <f t="shared" si="17"/>
        <v>-490</v>
      </c>
      <c r="E163" s="1">
        <f t="shared" si="18"/>
        <v>-390</v>
      </c>
      <c r="G163" s="1">
        <v>0</v>
      </c>
      <c r="H163" s="1">
        <v>0</v>
      </c>
      <c r="I163" s="1">
        <v>0</v>
      </c>
      <c r="J163" s="1">
        <v>100</v>
      </c>
      <c r="K163" s="1">
        <v>0</v>
      </c>
      <c r="L163" s="1">
        <v>-490</v>
      </c>
      <c r="M163" s="1">
        <v>0</v>
      </c>
      <c r="N163" s="1">
        <v>0</v>
      </c>
    </row>
    <row r="164" spans="1:14" x14ac:dyDescent="0.2">
      <c r="A164" t="s">
        <v>175</v>
      </c>
      <c r="B164" s="1" t="s">
        <v>445</v>
      </c>
      <c r="C164" s="1">
        <f t="shared" si="20"/>
        <v>0</v>
      </c>
      <c r="D164" s="1">
        <f t="shared" si="17"/>
        <v>-7600</v>
      </c>
      <c r="E164" s="1">
        <f t="shared" si="18"/>
        <v>-7600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-7600</v>
      </c>
      <c r="M164" s="1">
        <v>0</v>
      </c>
      <c r="N164" s="1">
        <v>0</v>
      </c>
    </row>
    <row r="165" spans="1:14" x14ac:dyDescent="0.2">
      <c r="A165" t="s">
        <v>173</v>
      </c>
      <c r="B165" s="1" t="s">
        <v>446</v>
      </c>
      <c r="C165" s="1">
        <f t="shared" si="20"/>
        <v>0</v>
      </c>
      <c r="D165" s="1">
        <f t="shared" si="17"/>
        <v>-490</v>
      </c>
      <c r="E165" s="1">
        <f t="shared" si="18"/>
        <v>-490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-490</v>
      </c>
      <c r="M165" s="1">
        <v>0</v>
      </c>
      <c r="N165" s="1">
        <v>0</v>
      </c>
    </row>
    <row r="166" spans="1:14" x14ac:dyDescent="0.2">
      <c r="A166" t="s">
        <v>171</v>
      </c>
      <c r="B166" s="1" t="s">
        <v>170</v>
      </c>
      <c r="C166" s="1">
        <f t="shared" si="20"/>
        <v>0</v>
      </c>
      <c r="D166" s="1">
        <f t="shared" si="17"/>
        <v>-14230</v>
      </c>
      <c r="E166" s="1">
        <f t="shared" si="18"/>
        <v>-14230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-14230</v>
      </c>
      <c r="M166" s="1">
        <v>0</v>
      </c>
      <c r="N166" s="1">
        <v>0</v>
      </c>
    </row>
    <row r="167" spans="1:14" x14ac:dyDescent="0.2">
      <c r="A167" t="s">
        <v>169</v>
      </c>
      <c r="B167" s="1" t="s">
        <v>450</v>
      </c>
      <c r="C167" s="1">
        <f t="shared" si="20"/>
        <v>0</v>
      </c>
      <c r="D167" s="1">
        <f t="shared" si="17"/>
        <v>-13610</v>
      </c>
      <c r="E167" s="1">
        <f t="shared" si="18"/>
        <v>-13610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-13610</v>
      </c>
      <c r="M167" s="1">
        <v>0</v>
      </c>
      <c r="N167" s="1">
        <v>0</v>
      </c>
    </row>
    <row r="168" spans="1:14" x14ac:dyDescent="0.2">
      <c r="A168" t="s">
        <v>167</v>
      </c>
      <c r="B168" s="1" t="s">
        <v>447</v>
      </c>
      <c r="C168" s="1">
        <f t="shared" si="20"/>
        <v>0</v>
      </c>
      <c r="D168" s="1">
        <f t="shared" si="17"/>
        <v>-12680</v>
      </c>
      <c r="E168" s="1">
        <f t="shared" si="18"/>
        <v>-12680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-12680</v>
      </c>
      <c r="M168" s="1">
        <v>0</v>
      </c>
      <c r="N168" s="1">
        <v>0</v>
      </c>
    </row>
    <row r="169" spans="1:14" x14ac:dyDescent="0.2">
      <c r="A169" t="s">
        <v>166</v>
      </c>
      <c r="B169" s="1" t="s">
        <v>448</v>
      </c>
      <c r="C169" s="1">
        <f t="shared" si="20"/>
        <v>0</v>
      </c>
      <c r="D169" s="1">
        <f t="shared" si="17"/>
        <v>-58260</v>
      </c>
      <c r="E169" s="1">
        <f t="shared" si="18"/>
        <v>-58260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-58260</v>
      </c>
      <c r="M169" s="1">
        <v>0</v>
      </c>
      <c r="N169" s="1">
        <v>0</v>
      </c>
    </row>
    <row r="170" spans="1:14" x14ac:dyDescent="0.2">
      <c r="A170" t="s">
        <v>164</v>
      </c>
      <c r="B170" s="1" t="s">
        <v>449</v>
      </c>
      <c r="C170" s="1">
        <f t="shared" si="20"/>
        <v>0</v>
      </c>
      <c r="D170" s="1">
        <f t="shared" si="17"/>
        <v>-2170</v>
      </c>
      <c r="E170" s="1">
        <f t="shared" si="18"/>
        <v>-2170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-2170</v>
      </c>
      <c r="M170" s="1">
        <v>0</v>
      </c>
      <c r="N170" s="1">
        <v>0</v>
      </c>
    </row>
    <row r="171" spans="1:14" x14ac:dyDescent="0.2">
      <c r="A171" t="s">
        <v>160</v>
      </c>
      <c r="B171" s="1" t="s">
        <v>159</v>
      </c>
      <c r="C171" s="1">
        <f t="shared" si="20"/>
        <v>500</v>
      </c>
      <c r="D171" s="1">
        <f t="shared" si="17"/>
        <v>-1000</v>
      </c>
      <c r="E171" s="1">
        <f t="shared" ref="E171:E207" si="21">C171+D171</f>
        <v>-500</v>
      </c>
      <c r="G171" s="1">
        <v>0</v>
      </c>
      <c r="H171" s="1">
        <v>0</v>
      </c>
      <c r="I171" s="1">
        <v>0</v>
      </c>
      <c r="J171" s="1">
        <v>500</v>
      </c>
      <c r="K171" s="1">
        <v>0</v>
      </c>
      <c r="L171" s="1">
        <v>-1000</v>
      </c>
      <c r="M171" s="1">
        <v>0</v>
      </c>
      <c r="N171" s="1">
        <v>0</v>
      </c>
    </row>
    <row r="172" spans="1:14" x14ac:dyDescent="0.2">
      <c r="A172" t="s">
        <v>158</v>
      </c>
      <c r="B172" s="1" t="s">
        <v>441</v>
      </c>
      <c r="C172" s="1">
        <f t="shared" ref="C172:C207" si="22">SUM(G172:K172)</f>
        <v>444530</v>
      </c>
      <c r="D172" s="1">
        <f t="shared" ref="D172:D207" si="23">SUM(L172:N172)</f>
        <v>-39500</v>
      </c>
      <c r="E172" s="1">
        <f t="shared" si="21"/>
        <v>405030</v>
      </c>
      <c r="G172" s="1">
        <v>421680</v>
      </c>
      <c r="H172" s="1">
        <v>0</v>
      </c>
      <c r="I172" s="1">
        <v>12810</v>
      </c>
      <c r="J172" s="1">
        <v>10040</v>
      </c>
      <c r="K172" s="1">
        <v>0</v>
      </c>
      <c r="L172" s="1">
        <v>-39500</v>
      </c>
      <c r="M172" s="1">
        <v>0</v>
      </c>
      <c r="N172" s="1">
        <v>0</v>
      </c>
    </row>
    <row r="173" spans="1:14" x14ac:dyDescent="0.2">
      <c r="A173" t="s">
        <v>156</v>
      </c>
      <c r="B173" s="1" t="s">
        <v>155</v>
      </c>
      <c r="C173" s="1">
        <f t="shared" si="22"/>
        <v>35500</v>
      </c>
      <c r="D173" s="1">
        <f t="shared" si="23"/>
        <v>-9000</v>
      </c>
      <c r="E173" s="1">
        <f t="shared" si="21"/>
        <v>26500</v>
      </c>
      <c r="G173" s="1">
        <v>0</v>
      </c>
      <c r="H173" s="1">
        <v>0</v>
      </c>
      <c r="I173" s="1">
        <v>0</v>
      </c>
      <c r="J173" s="1">
        <v>35500</v>
      </c>
      <c r="K173" s="1">
        <v>0</v>
      </c>
      <c r="L173" s="1">
        <v>-3000</v>
      </c>
      <c r="M173" s="1">
        <v>0</v>
      </c>
      <c r="N173" s="1">
        <v>-6000</v>
      </c>
    </row>
    <row r="174" spans="1:14" x14ac:dyDescent="0.2">
      <c r="A174" t="s">
        <v>150</v>
      </c>
      <c r="B174" s="1" t="s">
        <v>451</v>
      </c>
      <c r="C174" s="1">
        <f t="shared" si="22"/>
        <v>82530</v>
      </c>
      <c r="D174" s="1">
        <f t="shared" si="23"/>
        <v>-79250</v>
      </c>
      <c r="E174" s="1">
        <f t="shared" si="21"/>
        <v>3280</v>
      </c>
      <c r="G174" s="1">
        <v>63400</v>
      </c>
      <c r="H174" s="1">
        <v>0</v>
      </c>
      <c r="I174" s="1">
        <v>11340</v>
      </c>
      <c r="J174" s="1">
        <v>7790</v>
      </c>
      <c r="K174" s="1">
        <v>0</v>
      </c>
      <c r="L174" s="1">
        <v>-79250</v>
      </c>
      <c r="M174" s="1">
        <v>0</v>
      </c>
      <c r="N174" s="1">
        <v>0</v>
      </c>
    </row>
    <row r="175" spans="1:14" x14ac:dyDescent="0.2">
      <c r="A175" t="s">
        <v>136</v>
      </c>
      <c r="B175" s="1" t="s">
        <v>135</v>
      </c>
      <c r="C175" s="1">
        <f t="shared" si="22"/>
        <v>31790</v>
      </c>
      <c r="D175" s="1">
        <f t="shared" si="23"/>
        <v>-23000</v>
      </c>
      <c r="E175" s="1">
        <f t="shared" si="21"/>
        <v>8790</v>
      </c>
      <c r="G175" s="1">
        <v>29210</v>
      </c>
      <c r="H175" s="1">
        <v>0</v>
      </c>
      <c r="I175" s="1">
        <v>0</v>
      </c>
      <c r="J175" s="1">
        <v>2580</v>
      </c>
      <c r="K175" s="1">
        <v>0</v>
      </c>
      <c r="L175" s="1">
        <v>-23000</v>
      </c>
      <c r="M175" s="1">
        <v>0</v>
      </c>
      <c r="N175" s="1">
        <v>0</v>
      </c>
    </row>
    <row r="176" spans="1:14" x14ac:dyDescent="0.2">
      <c r="A176" t="s">
        <v>132</v>
      </c>
      <c r="B176" s="1" t="s">
        <v>131</v>
      </c>
      <c r="C176" s="1">
        <f t="shared" si="22"/>
        <v>2682140</v>
      </c>
      <c r="D176" s="1">
        <f t="shared" si="23"/>
        <v>-622000</v>
      </c>
      <c r="E176" s="1">
        <f t="shared" si="21"/>
        <v>2060140</v>
      </c>
      <c r="G176" s="1">
        <v>1858480</v>
      </c>
      <c r="H176" s="1">
        <v>6730</v>
      </c>
      <c r="I176" s="1">
        <v>771520</v>
      </c>
      <c r="J176" s="1">
        <v>45410</v>
      </c>
      <c r="K176" s="1">
        <v>0</v>
      </c>
      <c r="L176" s="1">
        <v>0</v>
      </c>
      <c r="M176" s="1">
        <v>0</v>
      </c>
      <c r="N176" s="1">
        <v>-622000</v>
      </c>
    </row>
    <row r="177" spans="1:14" x14ac:dyDescent="0.2">
      <c r="A177" t="s">
        <v>121</v>
      </c>
      <c r="B177" s="1" t="s">
        <v>120</v>
      </c>
      <c r="C177" s="1">
        <f t="shared" si="22"/>
        <v>786490</v>
      </c>
      <c r="D177" s="1">
        <f t="shared" si="23"/>
        <v>-6500</v>
      </c>
      <c r="E177" s="1">
        <f t="shared" si="21"/>
        <v>779990</v>
      </c>
      <c r="G177" s="1">
        <v>425510</v>
      </c>
      <c r="H177" s="1">
        <v>1380</v>
      </c>
      <c r="I177" s="1">
        <v>311710</v>
      </c>
      <c r="J177" s="1">
        <v>47890</v>
      </c>
      <c r="K177" s="1">
        <v>0</v>
      </c>
      <c r="L177" s="1">
        <v>0</v>
      </c>
      <c r="M177" s="1">
        <v>0</v>
      </c>
      <c r="N177" s="1">
        <v>-6500</v>
      </c>
    </row>
    <row r="178" spans="1:14" x14ac:dyDescent="0.2">
      <c r="A178" t="s">
        <v>119</v>
      </c>
      <c r="B178" s="1" t="s">
        <v>452</v>
      </c>
      <c r="C178" s="1">
        <f t="shared" si="22"/>
        <v>66206</v>
      </c>
      <c r="D178" s="1">
        <f t="shared" si="23"/>
        <v>0</v>
      </c>
      <c r="E178" s="1">
        <f t="shared" si="21"/>
        <v>66206</v>
      </c>
      <c r="G178" s="1">
        <v>0</v>
      </c>
      <c r="H178" s="1">
        <v>0</v>
      </c>
      <c r="I178" s="1">
        <v>13115</v>
      </c>
      <c r="J178" s="1">
        <v>53091</v>
      </c>
      <c r="K178" s="1">
        <v>0</v>
      </c>
      <c r="L178" s="1">
        <v>0</v>
      </c>
      <c r="M178" s="1">
        <v>0</v>
      </c>
      <c r="N178" s="1">
        <v>0</v>
      </c>
    </row>
    <row r="179" spans="1:14" x14ac:dyDescent="0.2">
      <c r="A179" t="s">
        <v>117</v>
      </c>
      <c r="B179" s="1" t="s">
        <v>461</v>
      </c>
      <c r="C179" s="1">
        <f t="shared" si="22"/>
        <v>56850</v>
      </c>
      <c r="D179" s="1">
        <f t="shared" si="23"/>
        <v>0</v>
      </c>
      <c r="E179" s="1">
        <f t="shared" si="21"/>
        <v>56850</v>
      </c>
      <c r="G179" s="1">
        <v>0</v>
      </c>
      <c r="H179" s="1">
        <v>0</v>
      </c>
      <c r="I179" s="1">
        <v>7080</v>
      </c>
      <c r="J179" s="1">
        <v>49770</v>
      </c>
      <c r="K179" s="1">
        <v>0</v>
      </c>
      <c r="L179" s="1">
        <v>0</v>
      </c>
      <c r="M179" s="1">
        <v>0</v>
      </c>
      <c r="N179" s="1">
        <v>0</v>
      </c>
    </row>
    <row r="180" spans="1:14" x14ac:dyDescent="0.2">
      <c r="A180" t="s">
        <v>115</v>
      </c>
      <c r="B180" s="1" t="s">
        <v>453</v>
      </c>
      <c r="C180" s="1">
        <f t="shared" si="22"/>
        <v>1720</v>
      </c>
      <c r="D180" s="1">
        <f t="shared" si="23"/>
        <v>0</v>
      </c>
      <c r="E180" s="1">
        <f t="shared" si="21"/>
        <v>1720</v>
      </c>
      <c r="G180" s="1">
        <v>0</v>
      </c>
      <c r="H180" s="1">
        <v>0</v>
      </c>
      <c r="I180" s="1">
        <v>520</v>
      </c>
      <c r="J180" s="1">
        <v>1200</v>
      </c>
      <c r="K180" s="1">
        <v>0</v>
      </c>
      <c r="L180" s="1">
        <v>0</v>
      </c>
      <c r="M180" s="1">
        <v>0</v>
      </c>
      <c r="N180" s="1">
        <v>0</v>
      </c>
    </row>
    <row r="181" spans="1:14" x14ac:dyDescent="0.2">
      <c r="A181" t="s">
        <v>113</v>
      </c>
      <c r="B181" s="1" t="s">
        <v>454</v>
      </c>
      <c r="C181" s="1">
        <f t="shared" si="22"/>
        <v>1478</v>
      </c>
      <c r="D181" s="1">
        <f t="shared" si="23"/>
        <v>0</v>
      </c>
      <c r="E181" s="1">
        <f t="shared" si="21"/>
        <v>1478</v>
      </c>
      <c r="G181" s="1">
        <v>0</v>
      </c>
      <c r="H181" s="1">
        <v>0</v>
      </c>
      <c r="I181" s="1">
        <v>470</v>
      </c>
      <c r="J181" s="1">
        <v>1008</v>
      </c>
      <c r="K181" s="1">
        <v>0</v>
      </c>
      <c r="L181" s="1">
        <v>0</v>
      </c>
      <c r="M181" s="1">
        <v>0</v>
      </c>
      <c r="N181" s="1">
        <v>0</v>
      </c>
    </row>
    <row r="182" spans="1:14" x14ac:dyDescent="0.2">
      <c r="A182" t="s">
        <v>111</v>
      </c>
      <c r="B182" s="1" t="s">
        <v>455</v>
      </c>
      <c r="C182" s="1">
        <f t="shared" si="22"/>
        <v>108805</v>
      </c>
      <c r="D182" s="1">
        <f t="shared" si="23"/>
        <v>0</v>
      </c>
      <c r="E182" s="1">
        <f t="shared" si="21"/>
        <v>108805</v>
      </c>
      <c r="G182" s="1">
        <v>0</v>
      </c>
      <c r="H182" s="1">
        <v>0</v>
      </c>
      <c r="I182" s="1">
        <v>13765</v>
      </c>
      <c r="J182" s="1">
        <v>95040</v>
      </c>
      <c r="K182" s="1">
        <v>0</v>
      </c>
      <c r="L182" s="1">
        <v>0</v>
      </c>
      <c r="M182" s="1">
        <v>0</v>
      </c>
      <c r="N182" s="1">
        <v>0</v>
      </c>
    </row>
    <row r="183" spans="1:14" x14ac:dyDescent="0.2">
      <c r="A183" t="s">
        <v>109</v>
      </c>
      <c r="B183" s="1" t="s">
        <v>456</v>
      </c>
      <c r="C183" s="1">
        <f t="shared" si="22"/>
        <v>1648</v>
      </c>
      <c r="D183" s="1">
        <f t="shared" si="23"/>
        <v>0</v>
      </c>
      <c r="E183" s="1">
        <f t="shared" si="21"/>
        <v>1648</v>
      </c>
      <c r="G183" s="1">
        <v>0</v>
      </c>
      <c r="H183" s="1">
        <v>0</v>
      </c>
      <c r="I183" s="1">
        <v>520</v>
      </c>
      <c r="J183" s="1">
        <v>1128</v>
      </c>
      <c r="K183" s="1">
        <v>0</v>
      </c>
      <c r="L183" s="1">
        <v>0</v>
      </c>
      <c r="M183" s="1">
        <v>0</v>
      </c>
      <c r="N183" s="1">
        <v>0</v>
      </c>
    </row>
    <row r="184" spans="1:14" x14ac:dyDescent="0.2">
      <c r="A184" t="s">
        <v>107</v>
      </c>
      <c r="B184" s="1" t="s">
        <v>457</v>
      </c>
      <c r="C184" s="1">
        <f t="shared" si="22"/>
        <v>480</v>
      </c>
      <c r="D184" s="1">
        <f t="shared" si="23"/>
        <v>0</v>
      </c>
      <c r="E184" s="1">
        <f t="shared" si="21"/>
        <v>480</v>
      </c>
      <c r="G184" s="1">
        <v>0</v>
      </c>
      <c r="H184" s="1">
        <v>0</v>
      </c>
      <c r="I184" s="1">
        <v>0</v>
      </c>
      <c r="J184" s="1">
        <v>480</v>
      </c>
      <c r="K184" s="1">
        <v>0</v>
      </c>
      <c r="L184" s="1">
        <v>0</v>
      </c>
      <c r="M184" s="1">
        <v>0</v>
      </c>
      <c r="N184" s="1">
        <v>0</v>
      </c>
    </row>
    <row r="185" spans="1:14" x14ac:dyDescent="0.2">
      <c r="A185" t="s">
        <v>105</v>
      </c>
      <c r="B185" s="1" t="s">
        <v>462</v>
      </c>
      <c r="C185" s="1">
        <f t="shared" si="22"/>
        <v>860</v>
      </c>
      <c r="D185" s="1">
        <f t="shared" si="23"/>
        <v>0</v>
      </c>
      <c r="E185" s="1">
        <f t="shared" si="21"/>
        <v>860</v>
      </c>
      <c r="G185" s="1">
        <v>0</v>
      </c>
      <c r="H185" s="1">
        <v>0</v>
      </c>
      <c r="I185" s="1">
        <v>260</v>
      </c>
      <c r="J185" s="1">
        <v>600</v>
      </c>
      <c r="K185" s="1">
        <v>0</v>
      </c>
      <c r="L185" s="1">
        <v>0</v>
      </c>
      <c r="M185" s="1">
        <v>0</v>
      </c>
      <c r="N185" s="1">
        <v>0</v>
      </c>
    </row>
    <row r="186" spans="1:14" x14ac:dyDescent="0.2">
      <c r="A186" t="s">
        <v>103</v>
      </c>
      <c r="B186" s="1" t="s">
        <v>458</v>
      </c>
      <c r="C186" s="1">
        <f t="shared" si="22"/>
        <v>1720</v>
      </c>
      <c r="D186" s="1">
        <f t="shared" si="23"/>
        <v>0</v>
      </c>
      <c r="E186" s="1">
        <f t="shared" si="21"/>
        <v>1720</v>
      </c>
      <c r="G186" s="1">
        <v>0</v>
      </c>
      <c r="H186" s="1">
        <v>0</v>
      </c>
      <c r="I186" s="1">
        <v>520</v>
      </c>
      <c r="J186" s="1">
        <v>1200</v>
      </c>
      <c r="K186" s="1">
        <v>0</v>
      </c>
      <c r="L186" s="1">
        <v>0</v>
      </c>
      <c r="M186" s="1">
        <v>0</v>
      </c>
      <c r="N186" s="1">
        <v>0</v>
      </c>
    </row>
    <row r="187" spans="1:14" x14ac:dyDescent="0.2">
      <c r="A187" t="s">
        <v>101</v>
      </c>
      <c r="B187" s="1" t="s">
        <v>463</v>
      </c>
      <c r="C187" s="1">
        <f t="shared" si="22"/>
        <v>33170</v>
      </c>
      <c r="D187" s="1">
        <f t="shared" si="23"/>
        <v>0</v>
      </c>
      <c r="E187" s="1">
        <f t="shared" si="21"/>
        <v>33170</v>
      </c>
      <c r="G187" s="1">
        <v>0</v>
      </c>
      <c r="H187" s="1">
        <v>0</v>
      </c>
      <c r="I187" s="1">
        <v>4250</v>
      </c>
      <c r="J187" s="1">
        <v>28920</v>
      </c>
      <c r="K187" s="1">
        <v>0</v>
      </c>
      <c r="L187" s="1">
        <v>0</v>
      </c>
      <c r="M187" s="1">
        <v>0</v>
      </c>
      <c r="N187" s="1">
        <v>0</v>
      </c>
    </row>
    <row r="188" spans="1:14" x14ac:dyDescent="0.2">
      <c r="A188" t="s">
        <v>99</v>
      </c>
      <c r="B188" s="1" t="s">
        <v>464</v>
      </c>
      <c r="C188" s="1">
        <f t="shared" si="22"/>
        <v>5450</v>
      </c>
      <c r="D188" s="1">
        <f t="shared" si="23"/>
        <v>0</v>
      </c>
      <c r="E188" s="1">
        <f t="shared" si="21"/>
        <v>5450</v>
      </c>
      <c r="G188" s="1">
        <v>0</v>
      </c>
      <c r="H188" s="1">
        <v>0</v>
      </c>
      <c r="I188" s="1">
        <v>650</v>
      </c>
      <c r="J188" s="1">
        <v>4800</v>
      </c>
      <c r="K188" s="1">
        <v>0</v>
      </c>
      <c r="L188" s="1">
        <v>0</v>
      </c>
      <c r="M188" s="1">
        <v>0</v>
      </c>
      <c r="N188" s="1">
        <v>0</v>
      </c>
    </row>
    <row r="189" spans="1:14" x14ac:dyDescent="0.2">
      <c r="A189" t="s">
        <v>49</v>
      </c>
      <c r="B189" s="1" t="s">
        <v>459</v>
      </c>
      <c r="C189" s="1">
        <f t="shared" si="22"/>
        <v>68920</v>
      </c>
      <c r="D189" s="1">
        <f t="shared" si="23"/>
        <v>0</v>
      </c>
      <c r="E189" s="1">
        <f t="shared" si="21"/>
        <v>68920</v>
      </c>
      <c r="G189" s="1">
        <v>40070</v>
      </c>
      <c r="H189" s="1">
        <v>6000</v>
      </c>
      <c r="I189" s="1">
        <v>2850</v>
      </c>
      <c r="J189" s="1">
        <v>20000</v>
      </c>
      <c r="K189" s="1">
        <v>0</v>
      </c>
      <c r="L189" s="1">
        <v>0</v>
      </c>
      <c r="M189" s="1">
        <v>0</v>
      </c>
      <c r="N189" s="1">
        <v>0</v>
      </c>
    </row>
    <row r="190" spans="1:14" x14ac:dyDescent="0.2">
      <c r="A190" t="s">
        <v>45</v>
      </c>
      <c r="B190" s="1" t="s">
        <v>44</v>
      </c>
      <c r="C190" s="1">
        <f t="shared" si="22"/>
        <v>38120</v>
      </c>
      <c r="D190" s="1">
        <f t="shared" si="23"/>
        <v>0</v>
      </c>
      <c r="E190" s="1">
        <f t="shared" si="21"/>
        <v>38120</v>
      </c>
      <c r="G190" s="1">
        <v>0</v>
      </c>
      <c r="H190" s="1">
        <v>15870</v>
      </c>
      <c r="I190" s="1">
        <v>0</v>
      </c>
      <c r="J190" s="1">
        <v>22250</v>
      </c>
      <c r="K190" s="1">
        <v>0</v>
      </c>
      <c r="L190" s="1">
        <v>0</v>
      </c>
      <c r="M190" s="1">
        <v>0</v>
      </c>
      <c r="N190" s="1">
        <v>0</v>
      </c>
    </row>
    <row r="191" spans="1:14" x14ac:dyDescent="0.2">
      <c r="A191" t="s">
        <v>43</v>
      </c>
      <c r="B191" s="1" t="s">
        <v>42</v>
      </c>
      <c r="C191" s="1">
        <f t="shared" si="22"/>
        <v>10830</v>
      </c>
      <c r="D191" s="1">
        <f t="shared" si="23"/>
        <v>-3400</v>
      </c>
      <c r="E191" s="1">
        <f t="shared" si="21"/>
        <v>7430</v>
      </c>
      <c r="G191" s="1">
        <v>0</v>
      </c>
      <c r="H191" s="1">
        <v>8000</v>
      </c>
      <c r="I191" s="1">
        <v>0</v>
      </c>
      <c r="J191" s="1">
        <v>2830</v>
      </c>
      <c r="K191" s="1">
        <v>0</v>
      </c>
      <c r="L191" s="1">
        <v>-3400</v>
      </c>
      <c r="M191" s="1">
        <v>0</v>
      </c>
      <c r="N191" s="1">
        <v>0</v>
      </c>
    </row>
    <row r="192" spans="1:14" x14ac:dyDescent="0.2">
      <c r="A192" t="s">
        <v>41</v>
      </c>
      <c r="B192" s="1" t="s">
        <v>460</v>
      </c>
      <c r="C192" s="1">
        <f t="shared" si="22"/>
        <v>1490</v>
      </c>
      <c r="D192" s="1">
        <f t="shared" si="23"/>
        <v>-2670</v>
      </c>
      <c r="E192" s="1">
        <f t="shared" si="21"/>
        <v>-1180</v>
      </c>
      <c r="G192" s="1">
        <v>0</v>
      </c>
      <c r="H192" s="1">
        <v>1490</v>
      </c>
      <c r="I192" s="1">
        <v>0</v>
      </c>
      <c r="J192" s="1">
        <v>0</v>
      </c>
      <c r="K192" s="1">
        <v>0</v>
      </c>
      <c r="L192" s="1">
        <v>-2670</v>
      </c>
      <c r="M192" s="1">
        <v>0</v>
      </c>
      <c r="N192" s="1">
        <v>0</v>
      </c>
    </row>
    <row r="193" spans="1:14" x14ac:dyDescent="0.2">
      <c r="A193" t="s">
        <v>39</v>
      </c>
      <c r="B193" s="1" t="s">
        <v>38</v>
      </c>
      <c r="C193" s="1">
        <f t="shared" si="22"/>
        <v>0</v>
      </c>
      <c r="D193" s="1">
        <f t="shared" si="23"/>
        <v>-3000</v>
      </c>
      <c r="E193" s="1">
        <f t="shared" si="21"/>
        <v>-3000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-3000</v>
      </c>
      <c r="M193" s="1">
        <v>0</v>
      </c>
      <c r="N193" s="1">
        <v>0</v>
      </c>
    </row>
    <row r="194" spans="1:14" x14ac:dyDescent="0.2">
      <c r="A194" t="s">
        <v>37</v>
      </c>
      <c r="B194" s="1" t="s">
        <v>36</v>
      </c>
      <c r="C194" s="1">
        <f t="shared" si="22"/>
        <v>0</v>
      </c>
      <c r="D194" s="1">
        <f t="shared" si="23"/>
        <v>-3000</v>
      </c>
      <c r="E194" s="1">
        <f t="shared" si="21"/>
        <v>-3000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-3000</v>
      </c>
      <c r="M194" s="1">
        <v>0</v>
      </c>
      <c r="N194" s="1">
        <v>0</v>
      </c>
    </row>
    <row r="195" spans="1:14" x14ac:dyDescent="0.2">
      <c r="A195" t="s">
        <v>35</v>
      </c>
      <c r="B195" s="1" t="s">
        <v>34</v>
      </c>
      <c r="C195" s="1">
        <f t="shared" si="22"/>
        <v>1080</v>
      </c>
      <c r="D195" s="1">
        <f t="shared" si="23"/>
        <v>-6000</v>
      </c>
      <c r="E195" s="1">
        <f t="shared" si="21"/>
        <v>-4920</v>
      </c>
      <c r="G195" s="1">
        <v>0</v>
      </c>
      <c r="H195" s="1">
        <v>0</v>
      </c>
      <c r="I195" s="1">
        <v>0</v>
      </c>
      <c r="J195" s="1">
        <v>1080</v>
      </c>
      <c r="K195" s="1">
        <v>0</v>
      </c>
      <c r="L195" s="1">
        <v>0</v>
      </c>
      <c r="M195" s="1">
        <v>0</v>
      </c>
      <c r="N195" s="1">
        <v>-6000</v>
      </c>
    </row>
    <row r="196" spans="1:14" x14ac:dyDescent="0.2">
      <c r="A196" t="s">
        <v>33</v>
      </c>
      <c r="B196" s="1" t="s">
        <v>465</v>
      </c>
      <c r="C196" s="1">
        <f t="shared" si="22"/>
        <v>311780</v>
      </c>
      <c r="D196" s="1">
        <f t="shared" si="23"/>
        <v>-225000</v>
      </c>
      <c r="E196" s="1">
        <f t="shared" si="21"/>
        <v>86780</v>
      </c>
      <c r="G196" s="1">
        <v>265620</v>
      </c>
      <c r="H196" s="1">
        <v>13140</v>
      </c>
      <c r="I196" s="1">
        <v>2500</v>
      </c>
      <c r="J196" s="1">
        <v>30520</v>
      </c>
      <c r="K196" s="1">
        <v>0</v>
      </c>
      <c r="L196" s="1">
        <v>-225000</v>
      </c>
      <c r="M196" s="1">
        <v>0</v>
      </c>
      <c r="N196" s="1">
        <v>0</v>
      </c>
    </row>
    <row r="197" spans="1:14" x14ac:dyDescent="0.2">
      <c r="A197" t="s">
        <v>25</v>
      </c>
      <c r="B197" s="1" t="s">
        <v>24</v>
      </c>
      <c r="C197" s="1">
        <f t="shared" si="22"/>
        <v>385290</v>
      </c>
      <c r="D197" s="1">
        <f t="shared" si="23"/>
        <v>0</v>
      </c>
      <c r="E197" s="1">
        <f t="shared" si="21"/>
        <v>385290</v>
      </c>
      <c r="G197" s="1">
        <v>367980</v>
      </c>
      <c r="H197" s="1">
        <v>0</v>
      </c>
      <c r="I197" s="1">
        <v>3500</v>
      </c>
      <c r="J197" s="1">
        <v>13810</v>
      </c>
      <c r="K197" s="1">
        <v>0</v>
      </c>
      <c r="L197" s="1">
        <v>0</v>
      </c>
      <c r="M197" s="1">
        <v>0</v>
      </c>
      <c r="N197" s="1">
        <v>0</v>
      </c>
    </row>
    <row r="198" spans="1:14" x14ac:dyDescent="0.2">
      <c r="A198" t="s">
        <v>23</v>
      </c>
      <c r="B198" s="1" t="s">
        <v>466</v>
      </c>
      <c r="C198" s="1">
        <f t="shared" si="22"/>
        <v>109790</v>
      </c>
      <c r="D198" s="1">
        <f t="shared" si="23"/>
        <v>0</v>
      </c>
      <c r="E198" s="1">
        <f t="shared" si="21"/>
        <v>109790</v>
      </c>
      <c r="G198" s="1">
        <v>107760</v>
      </c>
      <c r="H198" s="1">
        <v>0</v>
      </c>
      <c r="I198" s="1">
        <v>1250</v>
      </c>
      <c r="J198" s="1">
        <v>780</v>
      </c>
      <c r="K198" s="1">
        <v>0</v>
      </c>
      <c r="L198" s="1">
        <v>0</v>
      </c>
      <c r="M198" s="1">
        <v>0</v>
      </c>
      <c r="N198" s="1">
        <v>0</v>
      </c>
    </row>
    <row r="199" spans="1:14" x14ac:dyDescent="0.2">
      <c r="A199" t="s">
        <v>21</v>
      </c>
      <c r="B199" s="1" t="s">
        <v>467</v>
      </c>
      <c r="C199" s="1">
        <f t="shared" si="22"/>
        <v>260365</v>
      </c>
      <c r="D199" s="1">
        <f t="shared" si="23"/>
        <v>-135500</v>
      </c>
      <c r="E199" s="1">
        <f t="shared" si="21"/>
        <v>124865</v>
      </c>
      <c r="G199" s="1">
        <v>28030</v>
      </c>
      <c r="H199" s="1">
        <v>201245</v>
      </c>
      <c r="I199" s="1">
        <v>680</v>
      </c>
      <c r="J199" s="1">
        <v>30410</v>
      </c>
      <c r="K199" s="1">
        <v>0</v>
      </c>
      <c r="L199" s="1">
        <v>0</v>
      </c>
      <c r="M199" s="1">
        <v>0</v>
      </c>
      <c r="N199" s="1">
        <v>-135500</v>
      </c>
    </row>
    <row r="200" spans="1:14" x14ac:dyDescent="0.2">
      <c r="A200" t="s">
        <v>19</v>
      </c>
      <c r="B200" s="1" t="s">
        <v>468</v>
      </c>
      <c r="C200" s="1">
        <f t="shared" si="22"/>
        <v>32320</v>
      </c>
      <c r="D200" s="1">
        <f t="shared" si="23"/>
        <v>-17600</v>
      </c>
      <c r="E200" s="1">
        <f t="shared" si="21"/>
        <v>14720</v>
      </c>
      <c r="G200" s="1">
        <v>20300</v>
      </c>
      <c r="H200" s="1">
        <v>0</v>
      </c>
      <c r="I200" s="1">
        <v>0</v>
      </c>
      <c r="J200" s="1">
        <v>12020</v>
      </c>
      <c r="K200" s="1">
        <v>0</v>
      </c>
      <c r="L200" s="1">
        <v>0</v>
      </c>
      <c r="M200" s="1">
        <v>0</v>
      </c>
      <c r="N200" s="1">
        <v>-17600</v>
      </c>
    </row>
    <row r="201" spans="1:14" x14ac:dyDescent="0.2">
      <c r="A201" t="s">
        <v>17</v>
      </c>
      <c r="B201" s="1" t="s">
        <v>469</v>
      </c>
      <c r="C201" s="1">
        <f t="shared" si="22"/>
        <v>80950</v>
      </c>
      <c r="D201" s="1">
        <f t="shared" si="23"/>
        <v>0</v>
      </c>
      <c r="E201" s="1">
        <f t="shared" si="21"/>
        <v>80950</v>
      </c>
      <c r="G201" s="1">
        <v>67720</v>
      </c>
      <c r="H201" s="1">
        <v>0</v>
      </c>
      <c r="I201" s="1">
        <v>500</v>
      </c>
      <c r="J201" s="1">
        <v>12730</v>
      </c>
      <c r="K201" s="1">
        <v>0</v>
      </c>
      <c r="L201" s="1">
        <v>0</v>
      </c>
      <c r="M201" s="1">
        <v>0</v>
      </c>
      <c r="N201" s="1">
        <v>0</v>
      </c>
    </row>
    <row r="202" spans="1:14" x14ac:dyDescent="0.2">
      <c r="A202" t="s">
        <v>13</v>
      </c>
      <c r="B202" s="1" t="s">
        <v>470</v>
      </c>
      <c r="C202" s="1">
        <f t="shared" si="22"/>
        <v>2900420</v>
      </c>
      <c r="D202" s="1">
        <f t="shared" si="23"/>
        <v>-113760</v>
      </c>
      <c r="E202" s="1">
        <f t="shared" si="21"/>
        <v>2786660</v>
      </c>
      <c r="G202" s="1">
        <v>2109190</v>
      </c>
      <c r="H202" s="1">
        <v>63260</v>
      </c>
      <c r="I202" s="1">
        <v>589620</v>
      </c>
      <c r="J202" s="1">
        <v>138350</v>
      </c>
      <c r="K202" s="1">
        <v>0</v>
      </c>
      <c r="L202" s="1">
        <v>-1500</v>
      </c>
      <c r="M202" s="1">
        <v>0</v>
      </c>
      <c r="N202" s="1">
        <v>-112260</v>
      </c>
    </row>
    <row r="203" spans="1:14" x14ac:dyDescent="0.2">
      <c r="A203" t="s">
        <v>11</v>
      </c>
      <c r="B203" s="1" t="s">
        <v>474</v>
      </c>
      <c r="C203" s="1">
        <f t="shared" si="22"/>
        <v>154670</v>
      </c>
      <c r="D203" s="1">
        <f t="shared" si="23"/>
        <v>-160300</v>
      </c>
      <c r="E203" s="1">
        <f t="shared" si="21"/>
        <v>-5630</v>
      </c>
      <c r="G203" s="1">
        <v>100000</v>
      </c>
      <c r="H203" s="1">
        <v>0</v>
      </c>
      <c r="I203" s="1">
        <v>17570</v>
      </c>
      <c r="J203" s="1">
        <v>37100</v>
      </c>
      <c r="K203" s="1">
        <v>0</v>
      </c>
      <c r="L203" s="1">
        <v>-160300</v>
      </c>
      <c r="M203" s="1">
        <v>0</v>
      </c>
      <c r="N203" s="1">
        <v>0</v>
      </c>
    </row>
    <row r="204" spans="1:14" x14ac:dyDescent="0.2">
      <c r="A204" t="s">
        <v>9</v>
      </c>
      <c r="B204" s="1" t="s">
        <v>471</v>
      </c>
      <c r="C204" s="1">
        <f t="shared" si="22"/>
        <v>65000</v>
      </c>
      <c r="D204" s="1">
        <f t="shared" si="23"/>
        <v>0</v>
      </c>
      <c r="E204" s="1">
        <f t="shared" si="21"/>
        <v>65000</v>
      </c>
      <c r="G204" s="1">
        <v>0</v>
      </c>
      <c r="H204" s="1">
        <v>0</v>
      </c>
      <c r="I204" s="1">
        <v>0</v>
      </c>
      <c r="J204" s="1">
        <v>65000</v>
      </c>
      <c r="K204" s="1">
        <v>0</v>
      </c>
      <c r="L204" s="1">
        <v>0</v>
      </c>
      <c r="M204" s="1">
        <v>0</v>
      </c>
      <c r="N204" s="1">
        <v>0</v>
      </c>
    </row>
    <row r="205" spans="1:14" x14ac:dyDescent="0.2">
      <c r="A205" t="s">
        <v>7</v>
      </c>
      <c r="B205" s="1" t="s">
        <v>472</v>
      </c>
      <c r="C205" s="1">
        <f t="shared" si="22"/>
        <v>48000</v>
      </c>
      <c r="D205" s="1">
        <f t="shared" si="23"/>
        <v>0</v>
      </c>
      <c r="E205" s="1">
        <f t="shared" si="21"/>
        <v>48000</v>
      </c>
      <c r="G205" s="1">
        <v>0</v>
      </c>
      <c r="H205" s="1">
        <v>0</v>
      </c>
      <c r="I205" s="1">
        <v>0</v>
      </c>
      <c r="J205" s="1">
        <v>48000</v>
      </c>
      <c r="K205" s="1">
        <v>0</v>
      </c>
      <c r="L205" s="1">
        <v>0</v>
      </c>
      <c r="M205" s="1">
        <v>0</v>
      </c>
      <c r="N205" s="1">
        <v>0</v>
      </c>
    </row>
    <row r="206" spans="1:14" x14ac:dyDescent="0.2">
      <c r="A206" t="s">
        <v>5</v>
      </c>
      <c r="B206" s="1" t="s">
        <v>473</v>
      </c>
      <c r="C206" s="1">
        <f t="shared" si="22"/>
        <v>49000</v>
      </c>
      <c r="D206" s="1">
        <f t="shared" si="23"/>
        <v>0</v>
      </c>
      <c r="E206" s="1">
        <f t="shared" si="21"/>
        <v>49000</v>
      </c>
      <c r="G206" s="1">
        <v>0</v>
      </c>
      <c r="H206" s="1">
        <v>0</v>
      </c>
      <c r="I206" s="1">
        <v>0</v>
      </c>
      <c r="J206" s="1">
        <v>49000</v>
      </c>
      <c r="K206" s="1">
        <v>0</v>
      </c>
      <c r="L206" s="1">
        <v>0</v>
      </c>
      <c r="M206" s="1">
        <v>0</v>
      </c>
      <c r="N206" s="1">
        <v>0</v>
      </c>
    </row>
    <row r="207" spans="1:14" x14ac:dyDescent="0.2">
      <c r="A207" t="s">
        <v>3</v>
      </c>
      <c r="B207" s="1" t="s">
        <v>591</v>
      </c>
      <c r="C207" s="1">
        <f t="shared" si="22"/>
        <v>11050</v>
      </c>
      <c r="D207" s="1">
        <f t="shared" si="23"/>
        <v>0</v>
      </c>
      <c r="E207" s="1">
        <f t="shared" si="21"/>
        <v>11050</v>
      </c>
      <c r="G207" s="1">
        <v>0</v>
      </c>
      <c r="H207" s="1">
        <v>3400</v>
      </c>
      <c r="I207" s="1">
        <v>0</v>
      </c>
      <c r="J207" s="1">
        <v>7650</v>
      </c>
      <c r="K207" s="1">
        <v>0</v>
      </c>
      <c r="L207" s="1">
        <v>0</v>
      </c>
      <c r="M207" s="1">
        <v>0</v>
      </c>
      <c r="N207" s="1">
        <v>0</v>
      </c>
    </row>
    <row r="208" spans="1:14" ht="15" x14ac:dyDescent="0.25">
      <c r="B208" s="4" t="s">
        <v>499</v>
      </c>
      <c r="C208" s="20">
        <f>SUM(C108:C207)</f>
        <v>14451690</v>
      </c>
      <c r="D208" s="20">
        <f>SUM(D108:D207)</f>
        <v>-3779635</v>
      </c>
      <c r="E208" s="20">
        <f>SUM(E108:E207)</f>
        <v>10672055</v>
      </c>
      <c r="G208" s="21">
        <f t="shared" ref="G208:N208" si="24">SUM(G108:G207)</f>
        <v>9133740</v>
      </c>
      <c r="H208" s="21">
        <f t="shared" si="24"/>
        <v>472201</v>
      </c>
      <c r="I208" s="21">
        <f t="shared" si="24"/>
        <v>2069296</v>
      </c>
      <c r="J208" s="21">
        <f t="shared" si="24"/>
        <v>2776453</v>
      </c>
      <c r="K208" s="21">
        <f t="shared" si="24"/>
        <v>0</v>
      </c>
      <c r="L208" s="22">
        <f t="shared" si="24"/>
        <v>-2280050</v>
      </c>
      <c r="M208" s="22">
        <f t="shared" si="24"/>
        <v>-15000</v>
      </c>
      <c r="N208" s="22">
        <f t="shared" si="24"/>
        <v>-1484585</v>
      </c>
    </row>
    <row r="209" spans="1:14" ht="15" x14ac:dyDescent="0.25">
      <c r="B209" s="4"/>
      <c r="C209" s="4"/>
      <c r="D209" s="4"/>
      <c r="E209" s="4"/>
      <c r="G209" s="4"/>
      <c r="H209" s="4"/>
      <c r="I209" s="4"/>
      <c r="J209" s="4"/>
      <c r="K209" s="4"/>
      <c r="L209" s="4"/>
      <c r="M209" s="4"/>
      <c r="N209" s="4"/>
    </row>
    <row r="211" spans="1:14" ht="15.75" x14ac:dyDescent="0.25">
      <c r="A211" s="5" t="s">
        <v>477</v>
      </c>
    </row>
    <row r="213" spans="1:14" ht="60" x14ac:dyDescent="0.25">
      <c r="A213" s="16" t="s">
        <v>585</v>
      </c>
      <c r="B213" s="10" t="s">
        <v>586</v>
      </c>
      <c r="C213" s="9" t="s">
        <v>566</v>
      </c>
      <c r="D213" s="9" t="s">
        <v>567</v>
      </c>
      <c r="E213" s="9" t="s">
        <v>568</v>
      </c>
      <c r="F213" s="3"/>
      <c r="G213" s="8" t="s">
        <v>569</v>
      </c>
      <c r="H213" s="8" t="s">
        <v>570</v>
      </c>
      <c r="I213" s="8" t="s">
        <v>571</v>
      </c>
      <c r="J213" s="8" t="s">
        <v>572</v>
      </c>
      <c r="K213" s="8" t="s">
        <v>573</v>
      </c>
      <c r="L213" s="6" t="s">
        <v>574</v>
      </c>
      <c r="M213" s="6" t="s">
        <v>575</v>
      </c>
      <c r="N213" s="6" t="s">
        <v>576</v>
      </c>
    </row>
    <row r="214" spans="1:14" ht="15" x14ac:dyDescent="0.25">
      <c r="C214" s="3" t="s">
        <v>397</v>
      </c>
      <c r="D214" s="3" t="s">
        <v>397</v>
      </c>
      <c r="E214" s="3" t="s">
        <v>397</v>
      </c>
      <c r="F214" s="3"/>
      <c r="G214" s="3" t="s">
        <v>397</v>
      </c>
      <c r="H214" s="3" t="s">
        <v>397</v>
      </c>
      <c r="I214" s="3" t="s">
        <v>397</v>
      </c>
      <c r="J214" s="3" t="s">
        <v>397</v>
      </c>
      <c r="K214" s="3" t="s">
        <v>397</v>
      </c>
      <c r="L214" s="3" t="s">
        <v>397</v>
      </c>
      <c r="M214" s="3" t="s">
        <v>397</v>
      </c>
      <c r="N214" s="3" t="s">
        <v>397</v>
      </c>
    </row>
    <row r="215" spans="1:14" x14ac:dyDescent="0.2">
      <c r="A215" t="s">
        <v>325</v>
      </c>
      <c r="B215" s="1" t="s">
        <v>478</v>
      </c>
      <c r="C215" s="1">
        <f t="shared" ref="C215:C239" si="25">SUM(G215:K215)</f>
        <v>32720</v>
      </c>
      <c r="D215" s="1">
        <f t="shared" ref="D215:D239" si="26">SUM(L215:N215)</f>
        <v>0</v>
      </c>
      <c r="E215" s="1">
        <f t="shared" ref="E215:E239" si="27">C215+D215</f>
        <v>32720</v>
      </c>
      <c r="G215" s="1">
        <v>27520</v>
      </c>
      <c r="H215" s="1">
        <v>350</v>
      </c>
      <c r="I215" s="1">
        <v>3100</v>
      </c>
      <c r="J215" s="1">
        <v>1750</v>
      </c>
      <c r="K215" s="1">
        <v>0</v>
      </c>
      <c r="L215" s="1">
        <v>0</v>
      </c>
      <c r="M215" s="1">
        <v>0</v>
      </c>
      <c r="N215" s="1">
        <v>0</v>
      </c>
    </row>
    <row r="216" spans="1:14" x14ac:dyDescent="0.2">
      <c r="A216" t="s">
        <v>323</v>
      </c>
      <c r="B216" s="1" t="s">
        <v>479</v>
      </c>
      <c r="C216" s="1">
        <f t="shared" si="25"/>
        <v>10520</v>
      </c>
      <c r="D216" s="1">
        <f t="shared" si="26"/>
        <v>-15200</v>
      </c>
      <c r="E216" s="1">
        <f t="shared" si="27"/>
        <v>-4680</v>
      </c>
      <c r="G216" s="1">
        <v>0</v>
      </c>
      <c r="H216" s="1">
        <v>7930</v>
      </c>
      <c r="I216" s="1">
        <v>0</v>
      </c>
      <c r="J216" s="1">
        <v>2590</v>
      </c>
      <c r="K216" s="1">
        <v>0</v>
      </c>
      <c r="L216" s="1">
        <v>0</v>
      </c>
      <c r="M216" s="1">
        <v>0</v>
      </c>
      <c r="N216" s="1">
        <f>-1200-14000</f>
        <v>-15200</v>
      </c>
    </row>
    <row r="217" spans="1:14" x14ac:dyDescent="0.2">
      <c r="A217" t="s">
        <v>321</v>
      </c>
      <c r="B217" s="1" t="s">
        <v>480</v>
      </c>
      <c r="C217" s="1">
        <f t="shared" si="25"/>
        <v>5810</v>
      </c>
      <c r="D217" s="1">
        <f t="shared" si="26"/>
        <v>-13730</v>
      </c>
      <c r="E217" s="1">
        <f t="shared" si="27"/>
        <v>-7920</v>
      </c>
      <c r="G217" s="1">
        <v>0</v>
      </c>
      <c r="H217" s="1">
        <v>5060</v>
      </c>
      <c r="I217" s="1">
        <v>0</v>
      </c>
      <c r="J217" s="1">
        <v>750</v>
      </c>
      <c r="K217" s="1">
        <v>0</v>
      </c>
      <c r="L217" s="1">
        <v>0</v>
      </c>
      <c r="M217" s="1">
        <v>0</v>
      </c>
      <c r="N217" s="1">
        <f>-230-13500</f>
        <v>-13730</v>
      </c>
    </row>
    <row r="218" spans="1:14" x14ac:dyDescent="0.2">
      <c r="A218" t="s">
        <v>319</v>
      </c>
      <c r="B218" s="1" t="s">
        <v>485</v>
      </c>
      <c r="C218" s="1">
        <f t="shared" si="25"/>
        <v>500</v>
      </c>
      <c r="D218" s="1">
        <f t="shared" si="26"/>
        <v>-4000</v>
      </c>
      <c r="E218" s="1">
        <f t="shared" si="27"/>
        <v>-3500</v>
      </c>
      <c r="G218" s="1">
        <v>0</v>
      </c>
      <c r="H218" s="1">
        <v>500</v>
      </c>
      <c r="I218" s="1">
        <v>0</v>
      </c>
      <c r="K218" s="1">
        <v>0</v>
      </c>
      <c r="L218" s="1">
        <v>0</v>
      </c>
      <c r="M218" s="1">
        <v>0</v>
      </c>
      <c r="N218" s="1">
        <v>-4000</v>
      </c>
    </row>
    <row r="219" spans="1:14" x14ac:dyDescent="0.2">
      <c r="A219" t="s">
        <v>317</v>
      </c>
      <c r="B219" s="1" t="s">
        <v>316</v>
      </c>
      <c r="C219" s="1">
        <f t="shared" si="25"/>
        <v>5000</v>
      </c>
      <c r="D219" s="1">
        <f t="shared" si="26"/>
        <v>0</v>
      </c>
      <c r="E219" s="1">
        <f t="shared" si="27"/>
        <v>5000</v>
      </c>
      <c r="G219" s="1">
        <v>0</v>
      </c>
      <c r="H219" s="1">
        <v>4690</v>
      </c>
      <c r="I219" s="1">
        <v>0</v>
      </c>
      <c r="J219" s="1">
        <v>310</v>
      </c>
      <c r="K219" s="1">
        <v>0</v>
      </c>
      <c r="L219" s="1">
        <v>0</v>
      </c>
      <c r="M219" s="1">
        <v>0</v>
      </c>
      <c r="N219" s="1">
        <v>0</v>
      </c>
    </row>
    <row r="220" spans="1:14" x14ac:dyDescent="0.2">
      <c r="A220" t="s">
        <v>222</v>
      </c>
      <c r="B220" s="1" t="s">
        <v>221</v>
      </c>
      <c r="C220" s="1">
        <f t="shared" si="25"/>
        <v>410000</v>
      </c>
      <c r="D220" s="1">
        <f t="shared" si="26"/>
        <v>0</v>
      </c>
      <c r="E220" s="1">
        <f t="shared" si="27"/>
        <v>410000</v>
      </c>
      <c r="G220" s="1">
        <v>0</v>
      </c>
      <c r="H220" s="1">
        <v>408000</v>
      </c>
      <c r="I220" s="1">
        <v>0</v>
      </c>
      <c r="J220" s="1">
        <v>2000</v>
      </c>
      <c r="K220" s="1">
        <v>0</v>
      </c>
      <c r="L220" s="1">
        <v>0</v>
      </c>
      <c r="M220" s="1">
        <v>0</v>
      </c>
      <c r="N220" s="1">
        <v>0</v>
      </c>
    </row>
    <row r="221" spans="1:14" x14ac:dyDescent="0.2">
      <c r="A221" t="s">
        <v>154</v>
      </c>
      <c r="B221" s="1" t="s">
        <v>153</v>
      </c>
      <c r="C221" s="1">
        <f t="shared" si="25"/>
        <v>364440</v>
      </c>
      <c r="D221" s="1">
        <f t="shared" si="26"/>
        <v>-126620</v>
      </c>
      <c r="E221" s="1">
        <f t="shared" si="27"/>
        <v>237820</v>
      </c>
      <c r="G221" s="1">
        <v>0</v>
      </c>
      <c r="H221" s="1">
        <v>0</v>
      </c>
      <c r="I221" s="1">
        <v>0</v>
      </c>
      <c r="J221" s="1">
        <v>364440</v>
      </c>
      <c r="K221" s="1">
        <v>0</v>
      </c>
      <c r="L221" s="1">
        <v>0</v>
      </c>
      <c r="M221" s="1">
        <v>-126620</v>
      </c>
      <c r="N221" s="1">
        <v>0</v>
      </c>
    </row>
    <row r="222" spans="1:14" x14ac:dyDescent="0.2">
      <c r="A222" s="1" t="s">
        <v>588</v>
      </c>
      <c r="B222" s="1" t="s">
        <v>492</v>
      </c>
      <c r="C222" s="1">
        <f t="shared" si="25"/>
        <v>20000</v>
      </c>
      <c r="D222" s="1">
        <f t="shared" si="26"/>
        <v>-20000</v>
      </c>
      <c r="E222" s="1">
        <f t="shared" ref="E222" si="28">C222+D222</f>
        <v>0</v>
      </c>
      <c r="G222" s="1">
        <v>0</v>
      </c>
      <c r="H222" s="1">
        <v>0</v>
      </c>
      <c r="I222" s="1">
        <v>0</v>
      </c>
      <c r="J222" s="1">
        <v>20000</v>
      </c>
      <c r="K222" s="1">
        <v>0</v>
      </c>
      <c r="L222" s="1">
        <v>0</v>
      </c>
      <c r="M222" s="1">
        <v>0</v>
      </c>
      <c r="N222" s="1">
        <v>-20000</v>
      </c>
    </row>
    <row r="223" spans="1:14" x14ac:dyDescent="0.2">
      <c r="A223" t="s">
        <v>152</v>
      </c>
      <c r="B223" s="1" t="s">
        <v>151</v>
      </c>
      <c r="C223" s="1">
        <f t="shared" si="25"/>
        <v>10000</v>
      </c>
      <c r="D223" s="1">
        <f t="shared" si="26"/>
        <v>-3000</v>
      </c>
      <c r="E223" s="1">
        <f t="shared" si="27"/>
        <v>7000</v>
      </c>
      <c r="G223" s="1">
        <v>0</v>
      </c>
      <c r="H223" s="1">
        <v>0</v>
      </c>
      <c r="I223" s="1">
        <v>0</v>
      </c>
      <c r="J223" s="1">
        <v>10000</v>
      </c>
      <c r="K223" s="1">
        <v>0</v>
      </c>
      <c r="L223" s="1">
        <v>0</v>
      </c>
      <c r="M223" s="1">
        <v>-3000</v>
      </c>
      <c r="N223" s="1">
        <v>0</v>
      </c>
    </row>
    <row r="224" spans="1:14" x14ac:dyDescent="0.2">
      <c r="A224" t="s">
        <v>148</v>
      </c>
      <c r="B224" s="1" t="s">
        <v>147</v>
      </c>
      <c r="C224" s="1">
        <f t="shared" si="25"/>
        <v>197940</v>
      </c>
      <c r="D224" s="1">
        <f t="shared" si="26"/>
        <v>0</v>
      </c>
      <c r="E224" s="1">
        <f t="shared" si="27"/>
        <v>197940</v>
      </c>
      <c r="G224" s="1">
        <v>164680</v>
      </c>
      <c r="H224" s="1">
        <v>3000</v>
      </c>
      <c r="I224" s="1">
        <v>4630</v>
      </c>
      <c r="J224" s="1">
        <v>25630</v>
      </c>
      <c r="K224" s="1">
        <v>0</v>
      </c>
      <c r="L224" s="1">
        <v>0</v>
      </c>
      <c r="M224" s="1">
        <v>0</v>
      </c>
      <c r="N224" s="1">
        <v>0</v>
      </c>
    </row>
    <row r="225" spans="1:14" x14ac:dyDescent="0.2">
      <c r="A225" t="s">
        <v>146</v>
      </c>
      <c r="B225" s="1" t="s">
        <v>145</v>
      </c>
      <c r="C225" s="1">
        <f t="shared" si="25"/>
        <v>6610</v>
      </c>
      <c r="D225" s="1">
        <f t="shared" si="26"/>
        <v>-20630</v>
      </c>
      <c r="E225" s="1">
        <f t="shared" si="27"/>
        <v>-14020</v>
      </c>
      <c r="G225" s="1">
        <v>6610</v>
      </c>
      <c r="H225" s="1">
        <v>0</v>
      </c>
      <c r="I225" s="1">
        <v>0</v>
      </c>
      <c r="K225" s="1">
        <v>0</v>
      </c>
      <c r="L225" s="1">
        <v>-20630</v>
      </c>
      <c r="M225" s="1">
        <v>0</v>
      </c>
      <c r="N225" s="1">
        <v>0</v>
      </c>
    </row>
    <row r="226" spans="1:14" x14ac:dyDescent="0.2">
      <c r="A226" s="1" t="s">
        <v>589</v>
      </c>
      <c r="B226" s="1" t="s">
        <v>493</v>
      </c>
      <c r="C226" s="1">
        <f t="shared" si="25"/>
        <v>55090</v>
      </c>
      <c r="D226" s="1">
        <f t="shared" si="26"/>
        <v>-57090</v>
      </c>
      <c r="E226" s="1">
        <f t="shared" ref="E226" si="29">C226+D226</f>
        <v>-2000</v>
      </c>
      <c r="G226" s="1">
        <v>55090</v>
      </c>
      <c r="H226" s="1">
        <v>0</v>
      </c>
      <c r="I226" s="1">
        <v>0</v>
      </c>
      <c r="J226" s="1">
        <v>0</v>
      </c>
      <c r="K226" s="1">
        <v>0</v>
      </c>
      <c r="L226" s="1">
        <v>-55090</v>
      </c>
      <c r="M226" s="1">
        <v>0</v>
      </c>
      <c r="N226" s="1">
        <v>-2000</v>
      </c>
    </row>
    <row r="227" spans="1:14" x14ac:dyDescent="0.2">
      <c r="A227" t="s">
        <v>144</v>
      </c>
      <c r="B227" s="1" t="s">
        <v>143</v>
      </c>
      <c r="C227" s="1">
        <f t="shared" si="25"/>
        <v>173910</v>
      </c>
      <c r="D227" s="1">
        <f t="shared" si="26"/>
        <v>0</v>
      </c>
      <c r="E227" s="1">
        <f t="shared" si="27"/>
        <v>173910</v>
      </c>
      <c r="G227" s="1">
        <v>165050</v>
      </c>
      <c r="H227" s="1">
        <v>0</v>
      </c>
      <c r="I227" s="1">
        <v>7230</v>
      </c>
      <c r="J227" s="1">
        <v>1630</v>
      </c>
      <c r="K227" s="1">
        <v>0</v>
      </c>
      <c r="L227" s="1">
        <v>0</v>
      </c>
      <c r="M227" s="1">
        <v>0</v>
      </c>
      <c r="N227" s="1">
        <v>0</v>
      </c>
    </row>
    <row r="228" spans="1:14" x14ac:dyDescent="0.2">
      <c r="A228" t="s">
        <v>142</v>
      </c>
      <c r="B228" s="1" t="s">
        <v>481</v>
      </c>
      <c r="C228" s="1">
        <f t="shared" si="25"/>
        <v>113480</v>
      </c>
      <c r="D228" s="1">
        <f t="shared" si="26"/>
        <v>0</v>
      </c>
      <c r="E228" s="1">
        <f t="shared" si="27"/>
        <v>113480</v>
      </c>
      <c r="G228" s="1">
        <v>112580</v>
      </c>
      <c r="H228" s="1">
        <v>0</v>
      </c>
      <c r="I228" s="1">
        <v>550</v>
      </c>
      <c r="J228" s="1">
        <v>350</v>
      </c>
      <c r="K228" s="1">
        <v>0</v>
      </c>
      <c r="L228" s="1">
        <v>0</v>
      </c>
      <c r="M228" s="1">
        <v>0</v>
      </c>
      <c r="N228" s="1">
        <v>0</v>
      </c>
    </row>
    <row r="229" spans="1:14" x14ac:dyDescent="0.2">
      <c r="A229" t="s">
        <v>138</v>
      </c>
      <c r="B229" s="1" t="s">
        <v>482</v>
      </c>
      <c r="C229" s="1">
        <f t="shared" si="25"/>
        <v>42300</v>
      </c>
      <c r="D229" s="1">
        <f t="shared" si="26"/>
        <v>0</v>
      </c>
      <c r="E229" s="1">
        <f t="shared" si="27"/>
        <v>42300</v>
      </c>
      <c r="G229" s="1">
        <v>33040</v>
      </c>
      <c r="H229" s="1">
        <v>0</v>
      </c>
      <c r="I229" s="1">
        <v>3150</v>
      </c>
      <c r="J229" s="1">
        <v>6110</v>
      </c>
      <c r="K229" s="1">
        <v>0</v>
      </c>
      <c r="L229" s="1">
        <v>0</v>
      </c>
      <c r="M229" s="1">
        <v>0</v>
      </c>
      <c r="N229" s="1">
        <v>0</v>
      </c>
    </row>
    <row r="230" spans="1:14" x14ac:dyDescent="0.2">
      <c r="A230" t="s">
        <v>134</v>
      </c>
      <c r="B230" s="1" t="s">
        <v>133</v>
      </c>
      <c r="C230" s="1">
        <f t="shared" si="25"/>
        <v>133090</v>
      </c>
      <c r="D230" s="1">
        <f t="shared" si="26"/>
        <v>0</v>
      </c>
      <c r="E230" s="1">
        <f t="shared" si="27"/>
        <v>133090</v>
      </c>
      <c r="G230" s="1">
        <v>114430</v>
      </c>
      <c r="H230" s="1">
        <v>0</v>
      </c>
      <c r="I230" s="1">
        <v>1300</v>
      </c>
      <c r="J230" s="1">
        <v>17360</v>
      </c>
      <c r="K230" s="1">
        <v>0</v>
      </c>
      <c r="L230" s="1">
        <v>0</v>
      </c>
      <c r="M230" s="1">
        <v>0</v>
      </c>
      <c r="N230" s="1">
        <v>0</v>
      </c>
    </row>
    <row r="231" spans="1:14" x14ac:dyDescent="0.2">
      <c r="A231" t="s">
        <v>130</v>
      </c>
      <c r="B231" s="1" t="s">
        <v>129</v>
      </c>
      <c r="C231" s="1">
        <f t="shared" si="25"/>
        <v>61340</v>
      </c>
      <c r="D231" s="1">
        <f t="shared" si="26"/>
        <v>0</v>
      </c>
      <c r="E231" s="1">
        <f t="shared" si="27"/>
        <v>61340</v>
      </c>
      <c r="G231" s="1">
        <v>61340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</row>
    <row r="232" spans="1:14" x14ac:dyDescent="0.2">
      <c r="A232" t="s">
        <v>126</v>
      </c>
      <c r="B232" s="1" t="s">
        <v>483</v>
      </c>
      <c r="C232" s="1">
        <f t="shared" si="25"/>
        <v>272880</v>
      </c>
      <c r="D232" s="1">
        <f t="shared" si="26"/>
        <v>-296500</v>
      </c>
      <c r="E232" s="1">
        <f t="shared" si="27"/>
        <v>-23620</v>
      </c>
      <c r="G232" s="1">
        <v>63570</v>
      </c>
      <c r="H232" s="1">
        <v>0</v>
      </c>
      <c r="I232" s="1">
        <v>3240</v>
      </c>
      <c r="J232" s="1">
        <v>206070</v>
      </c>
      <c r="K232" s="1">
        <v>0</v>
      </c>
      <c r="L232" s="1">
        <v>-296500</v>
      </c>
      <c r="M232" s="1">
        <v>0</v>
      </c>
      <c r="N232" s="1">
        <v>0</v>
      </c>
    </row>
    <row r="233" spans="1:14" x14ac:dyDescent="0.2">
      <c r="A233" t="s">
        <v>125</v>
      </c>
      <c r="B233" s="1" t="s">
        <v>484</v>
      </c>
      <c r="C233" s="1">
        <f t="shared" si="25"/>
        <v>33340</v>
      </c>
      <c r="D233" s="1">
        <f t="shared" si="26"/>
        <v>-49650</v>
      </c>
      <c r="E233" s="1">
        <f t="shared" si="27"/>
        <v>-16310</v>
      </c>
      <c r="G233" s="1">
        <v>30620</v>
      </c>
      <c r="H233" s="1">
        <v>0</v>
      </c>
      <c r="I233" s="1">
        <v>2600</v>
      </c>
      <c r="J233" s="1">
        <v>120</v>
      </c>
      <c r="K233" s="1">
        <v>0</v>
      </c>
      <c r="L233" s="1">
        <v>-49650</v>
      </c>
      <c r="M233" s="1">
        <v>0</v>
      </c>
      <c r="N233" s="1">
        <v>0</v>
      </c>
    </row>
    <row r="234" spans="1:14" x14ac:dyDescent="0.2">
      <c r="A234" t="s">
        <v>123</v>
      </c>
      <c r="B234" s="1" t="s">
        <v>486</v>
      </c>
      <c r="C234" s="1">
        <f t="shared" si="25"/>
        <v>16080</v>
      </c>
      <c r="D234" s="1">
        <f t="shared" si="26"/>
        <v>0</v>
      </c>
      <c r="E234" s="1">
        <f t="shared" si="27"/>
        <v>16080</v>
      </c>
      <c r="G234" s="1">
        <v>15680</v>
      </c>
      <c r="H234" s="1">
        <v>0</v>
      </c>
      <c r="I234" s="1">
        <v>0</v>
      </c>
      <c r="J234" s="1">
        <v>400</v>
      </c>
      <c r="K234" s="1">
        <v>0</v>
      </c>
      <c r="L234" s="1">
        <v>0</v>
      </c>
      <c r="M234" s="1">
        <v>0</v>
      </c>
      <c r="N234" s="1">
        <v>0</v>
      </c>
    </row>
    <row r="235" spans="1:14" x14ac:dyDescent="0.2">
      <c r="A235" t="s">
        <v>47</v>
      </c>
      <c r="B235" s="1" t="s">
        <v>487</v>
      </c>
      <c r="C235" s="1">
        <f t="shared" si="25"/>
        <v>133980</v>
      </c>
      <c r="D235" s="1">
        <f t="shared" si="26"/>
        <v>-169500</v>
      </c>
      <c r="E235" s="1">
        <f t="shared" si="27"/>
        <v>-35520</v>
      </c>
      <c r="G235" s="1">
        <v>0</v>
      </c>
      <c r="H235" s="1">
        <v>111980</v>
      </c>
      <c r="I235" s="1">
        <v>0</v>
      </c>
      <c r="J235" s="1">
        <v>22000</v>
      </c>
      <c r="K235" s="1">
        <v>0</v>
      </c>
      <c r="L235" s="1">
        <v>-169500</v>
      </c>
      <c r="M235" s="1">
        <v>0</v>
      </c>
      <c r="N235" s="1">
        <v>0</v>
      </c>
    </row>
    <row r="236" spans="1:14" x14ac:dyDescent="0.2">
      <c r="A236" t="s">
        <v>31</v>
      </c>
      <c r="B236" s="1" t="s">
        <v>488</v>
      </c>
      <c r="C236" s="1">
        <f t="shared" si="25"/>
        <v>421910</v>
      </c>
      <c r="D236" s="1">
        <f t="shared" si="26"/>
        <v>-127600</v>
      </c>
      <c r="E236" s="1">
        <f t="shared" si="27"/>
        <v>294310</v>
      </c>
      <c r="G236" s="1">
        <v>102660</v>
      </c>
      <c r="H236" s="1">
        <v>290560</v>
      </c>
      <c r="I236" s="1">
        <v>0</v>
      </c>
      <c r="J236" s="1">
        <v>28690</v>
      </c>
      <c r="K236" s="1">
        <v>0</v>
      </c>
      <c r="L236" s="1">
        <v>0</v>
      </c>
      <c r="M236" s="1">
        <v>0</v>
      </c>
      <c r="N236" s="1">
        <f>-12000-115500-100</f>
        <v>-127600</v>
      </c>
    </row>
    <row r="237" spans="1:14" x14ac:dyDescent="0.2">
      <c r="A237" t="s">
        <v>29</v>
      </c>
      <c r="B237" s="1" t="s">
        <v>489</v>
      </c>
      <c r="C237" s="1">
        <f t="shared" si="25"/>
        <v>29830</v>
      </c>
      <c r="D237" s="1">
        <f t="shared" si="26"/>
        <v>-1700</v>
      </c>
      <c r="E237" s="1">
        <f t="shared" si="27"/>
        <v>28130</v>
      </c>
      <c r="G237" s="1">
        <v>0</v>
      </c>
      <c r="H237" s="1">
        <v>27860</v>
      </c>
      <c r="I237" s="1">
        <v>0</v>
      </c>
      <c r="J237" s="1">
        <v>1970</v>
      </c>
      <c r="K237" s="1">
        <v>0</v>
      </c>
      <c r="L237" s="1">
        <v>0</v>
      </c>
      <c r="M237" s="1">
        <v>0</v>
      </c>
      <c r="N237" s="1">
        <v>-1700</v>
      </c>
    </row>
    <row r="238" spans="1:14" x14ac:dyDescent="0.2">
      <c r="A238" t="s">
        <v>27</v>
      </c>
      <c r="B238" s="1" t="s">
        <v>490</v>
      </c>
      <c r="C238" s="1">
        <f t="shared" si="25"/>
        <v>419200</v>
      </c>
      <c r="D238" s="1">
        <f t="shared" si="26"/>
        <v>0</v>
      </c>
      <c r="E238" s="1">
        <f t="shared" si="27"/>
        <v>419200</v>
      </c>
      <c r="G238" s="1">
        <v>392560</v>
      </c>
      <c r="H238" s="1">
        <v>0</v>
      </c>
      <c r="I238" s="1">
        <v>7730</v>
      </c>
      <c r="J238" s="1">
        <v>18910</v>
      </c>
      <c r="K238" s="1">
        <v>0</v>
      </c>
      <c r="L238" s="1">
        <v>0</v>
      </c>
      <c r="M238" s="1">
        <v>0</v>
      </c>
      <c r="N238" s="1">
        <v>0</v>
      </c>
    </row>
    <row r="239" spans="1:14" x14ac:dyDescent="0.2">
      <c r="A239" t="s">
        <v>15</v>
      </c>
      <c r="B239" s="1" t="s">
        <v>491</v>
      </c>
      <c r="C239" s="1">
        <f t="shared" si="25"/>
        <v>279970</v>
      </c>
      <c r="D239" s="1">
        <f t="shared" si="26"/>
        <v>0</v>
      </c>
      <c r="E239" s="1">
        <f t="shared" si="27"/>
        <v>279970</v>
      </c>
      <c r="G239" s="1">
        <v>268510</v>
      </c>
      <c r="H239" s="1">
        <v>0</v>
      </c>
      <c r="I239" s="1">
        <v>0</v>
      </c>
      <c r="J239" s="1">
        <v>11460</v>
      </c>
      <c r="K239" s="1">
        <v>0</v>
      </c>
      <c r="L239" s="1">
        <v>0</v>
      </c>
      <c r="M239" s="1">
        <v>0</v>
      </c>
      <c r="N239" s="1">
        <v>0</v>
      </c>
    </row>
    <row r="240" spans="1:14" ht="15" x14ac:dyDescent="0.25">
      <c r="B240" s="4" t="s">
        <v>500</v>
      </c>
      <c r="C240" s="20">
        <f>SUM(C215:C239)</f>
        <v>3249940</v>
      </c>
      <c r="D240" s="20">
        <f>SUM(D215:D239)</f>
        <v>-905220</v>
      </c>
      <c r="E240" s="20">
        <f>SUM(E215:E239)</f>
        <v>2344720</v>
      </c>
      <c r="G240" s="21">
        <f t="shared" ref="G240:N240" si="30">SUM(G215:G239)</f>
        <v>1613940</v>
      </c>
      <c r="H240" s="21">
        <f t="shared" si="30"/>
        <v>859930</v>
      </c>
      <c r="I240" s="21">
        <f t="shared" si="30"/>
        <v>33530</v>
      </c>
      <c r="J240" s="21">
        <f t="shared" si="30"/>
        <v>742540</v>
      </c>
      <c r="K240" s="21">
        <f t="shared" si="30"/>
        <v>0</v>
      </c>
      <c r="L240" s="22">
        <f t="shared" si="30"/>
        <v>-591370</v>
      </c>
      <c r="M240" s="22">
        <f t="shared" si="30"/>
        <v>-129620</v>
      </c>
      <c r="N240" s="22">
        <f t="shared" si="30"/>
        <v>-184230</v>
      </c>
    </row>
    <row r="243" spans="2:14" ht="15.75" x14ac:dyDescent="0.25">
      <c r="B243" s="5" t="s">
        <v>494</v>
      </c>
      <c r="C243" s="17">
        <f>C240+C208+C101+C81+C18</f>
        <v>26609900</v>
      </c>
      <c r="D243" s="17">
        <f>D240+D208+D101+D81+D18</f>
        <v>-9608403</v>
      </c>
      <c r="E243" s="17">
        <f>E240+E208+E101+E81+E18</f>
        <v>17001497</v>
      </c>
      <c r="G243" s="18">
        <f t="shared" ref="G243:N243" si="31">G240+G208+G101+G81+G18</f>
        <v>16957320</v>
      </c>
      <c r="H243" s="18">
        <f t="shared" si="31"/>
        <v>1454347</v>
      </c>
      <c r="I243" s="18">
        <f t="shared" si="31"/>
        <v>2134611</v>
      </c>
      <c r="J243" s="18">
        <f t="shared" si="31"/>
        <v>5722942</v>
      </c>
      <c r="K243" s="18">
        <f t="shared" si="31"/>
        <v>340680</v>
      </c>
      <c r="L243" s="19">
        <f t="shared" si="31"/>
        <v>-2875420</v>
      </c>
      <c r="M243" s="19">
        <f t="shared" si="31"/>
        <v>-843989</v>
      </c>
      <c r="N243" s="19">
        <f t="shared" si="31"/>
        <v>-5888994</v>
      </c>
    </row>
  </sheetData>
  <mergeCells count="2">
    <mergeCell ref="A1:N1"/>
    <mergeCell ref="A3:N3"/>
  </mergeCells>
  <pageMargins left="0.70866141732283472" right="0.70866141732283472" top="0.74803149606299213" bottom="0.74803149606299213" header="0.31496062992125984" footer="0.31496062992125984"/>
  <pageSetup paperSize="9" scale="39" fitToHeight="6" orientation="portrait" r:id="rId1"/>
  <ignoredErrors>
    <ignoredError sqref="C12:C17 D12:D44 C25:C44 D243 D45:D242 C45:C23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1"/>
  <sheetViews>
    <sheetView showGridLines="0" topLeftCell="A88" zoomScale="90" zoomScaleNormal="90" workbookViewId="0">
      <selection sqref="A1:N1"/>
    </sheetView>
  </sheetViews>
  <sheetFormatPr defaultColWidth="8.75" defaultRowHeight="14.25" x14ac:dyDescent="0.2"/>
  <cols>
    <col min="1" max="1" width="10.875" style="11" customWidth="1"/>
    <col min="2" max="2" width="61.125" style="11" bestFit="1" customWidth="1"/>
    <col min="3" max="3" width="14.75" style="11" customWidth="1"/>
    <col min="4" max="4" width="11.75" style="11" bestFit="1" customWidth="1"/>
    <col min="5" max="5" width="14.75" style="11" customWidth="1"/>
    <col min="6" max="6" width="2.75" style="11" customWidth="1"/>
    <col min="7" max="7" width="11" style="11" bestFit="1" customWidth="1"/>
    <col min="8" max="8" width="10.875" style="11" bestFit="1" customWidth="1"/>
    <col min="9" max="10" width="12.75" style="11" customWidth="1"/>
    <col min="11" max="11" width="11" style="11" bestFit="1" customWidth="1"/>
    <col min="12" max="12" width="12.75" style="11" customWidth="1"/>
    <col min="13" max="13" width="8.75" style="11"/>
    <col min="14" max="14" width="11.75" style="11" bestFit="1" customWidth="1"/>
    <col min="15" max="16384" width="8.75" style="11"/>
  </cols>
  <sheetData>
    <row r="1" spans="1:14" ht="20.25" x14ac:dyDescent="0.3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3" spans="1:14" ht="18" x14ac:dyDescent="0.25">
      <c r="A3" s="29" t="s">
        <v>792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6" spans="1:14" ht="15.75" x14ac:dyDescent="0.25">
      <c r="B6" s="23"/>
      <c r="C6" s="14"/>
      <c r="D6" s="14"/>
      <c r="E6" s="14"/>
      <c r="F6" s="14"/>
    </row>
    <row r="8" spans="1:14" ht="45" x14ac:dyDescent="0.25">
      <c r="A8" s="16" t="s">
        <v>585</v>
      </c>
      <c r="B8" s="10" t="s">
        <v>586</v>
      </c>
      <c r="C8" s="7" t="s">
        <v>566</v>
      </c>
      <c r="D8" s="7" t="s">
        <v>567</v>
      </c>
      <c r="E8" s="7" t="s">
        <v>568</v>
      </c>
      <c r="F8" s="24"/>
      <c r="G8" s="8" t="s">
        <v>569</v>
      </c>
      <c r="H8" s="8" t="s">
        <v>570</v>
      </c>
      <c r="I8" s="8" t="s">
        <v>571</v>
      </c>
      <c r="J8" s="8" t="s">
        <v>572</v>
      </c>
      <c r="K8" s="8" t="s">
        <v>573</v>
      </c>
      <c r="L8" s="6" t="s">
        <v>574</v>
      </c>
      <c r="M8" s="6" t="s">
        <v>575</v>
      </c>
      <c r="N8" s="6" t="s">
        <v>576</v>
      </c>
    </row>
    <row r="9" spans="1:14" ht="15" x14ac:dyDescent="0.25">
      <c r="C9" s="24" t="s">
        <v>397</v>
      </c>
      <c r="D9" s="24" t="s">
        <v>397</v>
      </c>
      <c r="E9" s="24" t="s">
        <v>397</v>
      </c>
      <c r="F9" s="24"/>
      <c r="G9" s="24" t="s">
        <v>397</v>
      </c>
      <c r="H9" s="24" t="s">
        <v>397</v>
      </c>
      <c r="I9" s="24" t="s">
        <v>397</v>
      </c>
      <c r="J9" s="24" t="s">
        <v>397</v>
      </c>
      <c r="K9" s="24" t="s">
        <v>397</v>
      </c>
      <c r="L9" s="24" t="s">
        <v>397</v>
      </c>
      <c r="M9" s="24" t="s">
        <v>397</v>
      </c>
      <c r="N9" s="24" t="s">
        <v>397</v>
      </c>
    </row>
    <row r="10" spans="1:14" x14ac:dyDescent="0.2">
      <c r="A10" s="25" t="s">
        <v>592</v>
      </c>
      <c r="B10" s="25" t="s">
        <v>593</v>
      </c>
      <c r="C10" s="11">
        <f t="shared" ref="C10:C15" si="0">SUM(G10:K10)</f>
        <v>0</v>
      </c>
      <c r="D10" s="11">
        <f>SUM(L10:N10)</f>
        <v>-12000</v>
      </c>
      <c r="E10" s="11">
        <f>C10+D10</f>
        <v>-12000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-12000</v>
      </c>
    </row>
    <row r="11" spans="1:14" x14ac:dyDescent="0.2">
      <c r="A11" s="25" t="s">
        <v>594</v>
      </c>
      <c r="B11" s="25" t="s">
        <v>595</v>
      </c>
      <c r="C11" s="11">
        <f t="shared" si="0"/>
        <v>0</v>
      </c>
      <c r="D11" s="11">
        <f t="shared" ref="D11:D74" si="1">SUM(L11:N11)</f>
        <v>-12000</v>
      </c>
      <c r="E11" s="11">
        <f t="shared" ref="E11:E74" si="2">C11+D11</f>
        <v>-12000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-12000</v>
      </c>
    </row>
    <row r="12" spans="1:14" x14ac:dyDescent="0.2">
      <c r="A12" s="25" t="s">
        <v>596</v>
      </c>
      <c r="B12" s="25" t="s">
        <v>597</v>
      </c>
      <c r="C12" s="11">
        <f t="shared" si="0"/>
        <v>866160</v>
      </c>
      <c r="D12" s="11">
        <f t="shared" si="1"/>
        <v>-23880130</v>
      </c>
      <c r="E12" s="11">
        <f t="shared" si="2"/>
        <v>-23013970</v>
      </c>
      <c r="G12" s="11">
        <v>39580</v>
      </c>
      <c r="H12" s="11">
        <v>363750</v>
      </c>
      <c r="I12" s="11">
        <v>0</v>
      </c>
      <c r="J12" s="11">
        <v>443030</v>
      </c>
      <c r="K12" s="11">
        <v>19800</v>
      </c>
      <c r="L12" s="11">
        <v>-12000</v>
      </c>
      <c r="M12" s="11">
        <v>0</v>
      </c>
      <c r="N12" s="11">
        <v>-23868130</v>
      </c>
    </row>
    <row r="13" spans="1:14" x14ac:dyDescent="0.2">
      <c r="A13" s="25" t="s">
        <v>598</v>
      </c>
      <c r="B13" s="25" t="s">
        <v>599</v>
      </c>
      <c r="C13" s="11">
        <f t="shared" si="0"/>
        <v>9270</v>
      </c>
      <c r="D13" s="11">
        <f t="shared" si="1"/>
        <v>-163370</v>
      </c>
      <c r="E13" s="11">
        <f t="shared" si="2"/>
        <v>-154100</v>
      </c>
      <c r="G13" s="11">
        <v>0</v>
      </c>
      <c r="H13" s="11">
        <v>9270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-163370</v>
      </c>
    </row>
    <row r="14" spans="1:14" x14ac:dyDescent="0.2">
      <c r="A14" s="25" t="s">
        <v>600</v>
      </c>
      <c r="B14" s="25" t="s">
        <v>601</v>
      </c>
      <c r="C14" s="11">
        <f t="shared" si="0"/>
        <v>2470</v>
      </c>
      <c r="D14" s="11">
        <f t="shared" si="1"/>
        <v>-176960</v>
      </c>
      <c r="E14" s="11">
        <f t="shared" si="2"/>
        <v>-174490</v>
      </c>
      <c r="G14" s="11">
        <v>0</v>
      </c>
      <c r="H14" s="11">
        <v>2470</v>
      </c>
      <c r="I14" s="11">
        <v>0</v>
      </c>
      <c r="J14" s="11">
        <v>0</v>
      </c>
      <c r="K14" s="11">
        <v>0</v>
      </c>
      <c r="L14" s="11">
        <v>-171250</v>
      </c>
      <c r="M14" s="11">
        <v>0</v>
      </c>
      <c r="N14" s="11">
        <v>-5710</v>
      </c>
    </row>
    <row r="15" spans="1:14" x14ac:dyDescent="0.2">
      <c r="A15" s="25" t="s">
        <v>602</v>
      </c>
      <c r="B15" s="25" t="s">
        <v>603</v>
      </c>
      <c r="C15" s="11">
        <f t="shared" si="0"/>
        <v>40000</v>
      </c>
      <c r="D15" s="11">
        <f t="shared" si="1"/>
        <v>-40000</v>
      </c>
      <c r="E15" s="11">
        <f t="shared" si="2"/>
        <v>0</v>
      </c>
      <c r="G15" s="11">
        <v>0</v>
      </c>
      <c r="H15" s="11">
        <v>40000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-40000</v>
      </c>
    </row>
    <row r="16" spans="1:14" x14ac:dyDescent="0.2">
      <c r="A16" s="25" t="s">
        <v>604</v>
      </c>
      <c r="B16" s="25" t="s">
        <v>605</v>
      </c>
      <c r="C16" s="11">
        <f t="shared" ref="C16:C79" si="3">SUM(G16:K16)</f>
        <v>42050</v>
      </c>
      <c r="D16" s="11">
        <f t="shared" si="1"/>
        <v>-25000</v>
      </c>
      <c r="E16" s="11">
        <f t="shared" si="2"/>
        <v>17050</v>
      </c>
      <c r="G16" s="11">
        <v>0</v>
      </c>
      <c r="H16" s="11">
        <v>0</v>
      </c>
      <c r="I16" s="11">
        <v>0</v>
      </c>
      <c r="J16" s="11">
        <v>42050</v>
      </c>
      <c r="K16" s="11">
        <v>0</v>
      </c>
      <c r="L16" s="11">
        <v>0</v>
      </c>
      <c r="M16" s="11">
        <v>0</v>
      </c>
      <c r="N16" s="11">
        <v>-25000</v>
      </c>
    </row>
    <row r="17" spans="1:14" x14ac:dyDescent="0.2">
      <c r="A17" s="25" t="s">
        <v>606</v>
      </c>
      <c r="B17" s="25" t="s">
        <v>607</v>
      </c>
      <c r="C17" s="11">
        <f t="shared" si="3"/>
        <v>38000</v>
      </c>
      <c r="D17" s="11">
        <f t="shared" si="1"/>
        <v>0</v>
      </c>
      <c r="E17" s="11">
        <f t="shared" si="2"/>
        <v>38000</v>
      </c>
      <c r="G17" s="11">
        <v>0</v>
      </c>
      <c r="H17" s="11">
        <v>38000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</row>
    <row r="18" spans="1:14" x14ac:dyDescent="0.2">
      <c r="A18" s="25" t="s">
        <v>608</v>
      </c>
      <c r="B18" s="25" t="s">
        <v>609</v>
      </c>
      <c r="C18" s="11">
        <f t="shared" si="3"/>
        <v>61160</v>
      </c>
      <c r="D18" s="11">
        <f t="shared" si="1"/>
        <v>0</v>
      </c>
      <c r="E18" s="11">
        <f t="shared" si="2"/>
        <v>61160</v>
      </c>
      <c r="G18" s="11">
        <v>0</v>
      </c>
      <c r="H18" s="11">
        <v>0</v>
      </c>
      <c r="I18" s="11">
        <v>0</v>
      </c>
      <c r="J18" s="11">
        <v>61160</v>
      </c>
      <c r="K18" s="11">
        <v>0</v>
      </c>
      <c r="L18" s="11">
        <v>0</v>
      </c>
      <c r="M18" s="11">
        <v>0</v>
      </c>
      <c r="N18" s="11">
        <v>0</v>
      </c>
    </row>
    <row r="19" spans="1:14" x14ac:dyDescent="0.2">
      <c r="A19" s="25" t="s">
        <v>610</v>
      </c>
      <c r="B19" s="25" t="s">
        <v>611</v>
      </c>
      <c r="C19" s="11">
        <f t="shared" si="3"/>
        <v>44150</v>
      </c>
      <c r="D19" s="11">
        <f t="shared" si="1"/>
        <v>-73000</v>
      </c>
      <c r="E19" s="11">
        <f t="shared" si="2"/>
        <v>-28850</v>
      </c>
      <c r="G19" s="11">
        <v>0</v>
      </c>
      <c r="H19" s="11">
        <f>35410+740</f>
        <v>36150</v>
      </c>
      <c r="I19" s="11">
        <v>0</v>
      </c>
      <c r="J19" s="11">
        <v>8000</v>
      </c>
      <c r="K19" s="11">
        <v>0</v>
      </c>
      <c r="L19" s="11">
        <v>0</v>
      </c>
      <c r="M19" s="11">
        <v>0</v>
      </c>
      <c r="N19" s="11">
        <v>-73000</v>
      </c>
    </row>
    <row r="20" spans="1:14" x14ac:dyDescent="0.2">
      <c r="A20" s="25" t="s">
        <v>612</v>
      </c>
      <c r="B20" s="25" t="s">
        <v>613</v>
      </c>
      <c r="C20" s="11">
        <f t="shared" si="3"/>
        <v>62610</v>
      </c>
      <c r="D20" s="11">
        <f t="shared" si="1"/>
        <v>-30000</v>
      </c>
      <c r="E20" s="11">
        <f t="shared" si="2"/>
        <v>32610</v>
      </c>
      <c r="G20" s="11">
        <v>25580</v>
      </c>
      <c r="H20" s="11">
        <v>25000</v>
      </c>
      <c r="I20" s="11">
        <v>3930</v>
      </c>
      <c r="J20" s="11">
        <v>8100</v>
      </c>
      <c r="K20" s="11">
        <v>0</v>
      </c>
      <c r="L20" s="11">
        <v>0</v>
      </c>
      <c r="M20" s="11">
        <v>0</v>
      </c>
      <c r="N20" s="11">
        <v>-30000</v>
      </c>
    </row>
    <row r="21" spans="1:14" x14ac:dyDescent="0.2">
      <c r="A21" s="25" t="s">
        <v>614</v>
      </c>
      <c r="B21" s="25" t="s">
        <v>615</v>
      </c>
      <c r="C21" s="11">
        <f t="shared" si="3"/>
        <v>9270</v>
      </c>
      <c r="D21" s="11">
        <f t="shared" si="1"/>
        <v>0</v>
      </c>
      <c r="E21" s="11">
        <f t="shared" si="2"/>
        <v>9270</v>
      </c>
      <c r="G21" s="11">
        <v>0</v>
      </c>
      <c r="H21" s="11">
        <v>8870</v>
      </c>
      <c r="I21" s="11">
        <v>0</v>
      </c>
      <c r="J21" s="11">
        <v>400</v>
      </c>
      <c r="K21" s="11">
        <v>0</v>
      </c>
      <c r="L21" s="11">
        <v>0</v>
      </c>
      <c r="M21" s="11">
        <v>0</v>
      </c>
      <c r="N21" s="11">
        <v>0</v>
      </c>
    </row>
    <row r="22" spans="1:14" x14ac:dyDescent="0.2">
      <c r="A22" s="25" t="s">
        <v>616</v>
      </c>
      <c r="B22" s="25" t="s">
        <v>617</v>
      </c>
      <c r="C22" s="11">
        <f t="shared" si="3"/>
        <v>13300</v>
      </c>
      <c r="D22" s="11">
        <f t="shared" si="1"/>
        <v>0</v>
      </c>
      <c r="E22" s="11">
        <f t="shared" si="2"/>
        <v>13300</v>
      </c>
      <c r="G22" s="11">
        <v>0</v>
      </c>
      <c r="H22" s="11">
        <v>12890</v>
      </c>
      <c r="I22" s="11">
        <v>0</v>
      </c>
      <c r="J22" s="11">
        <v>410</v>
      </c>
      <c r="K22" s="11">
        <v>0</v>
      </c>
      <c r="L22" s="11">
        <v>0</v>
      </c>
      <c r="M22" s="11">
        <v>0</v>
      </c>
      <c r="N22" s="11">
        <v>0</v>
      </c>
    </row>
    <row r="23" spans="1:14" x14ac:dyDescent="0.2">
      <c r="A23" s="25" t="s">
        <v>618</v>
      </c>
      <c r="B23" s="25" t="s">
        <v>619</v>
      </c>
      <c r="C23" s="11">
        <f t="shared" si="3"/>
        <v>9100</v>
      </c>
      <c r="D23" s="11">
        <f t="shared" si="1"/>
        <v>0</v>
      </c>
      <c r="E23" s="11">
        <f t="shared" si="2"/>
        <v>9100</v>
      </c>
      <c r="G23" s="11">
        <v>0</v>
      </c>
      <c r="H23" s="11">
        <v>8700</v>
      </c>
      <c r="I23" s="11">
        <v>0</v>
      </c>
      <c r="J23" s="11">
        <v>400</v>
      </c>
      <c r="K23" s="11">
        <v>0</v>
      </c>
      <c r="L23" s="11">
        <v>0</v>
      </c>
      <c r="M23" s="11">
        <v>0</v>
      </c>
      <c r="N23" s="11">
        <v>0</v>
      </c>
    </row>
    <row r="24" spans="1:14" x14ac:dyDescent="0.2">
      <c r="A24" s="25" t="s">
        <v>620</v>
      </c>
      <c r="B24" s="25" t="s">
        <v>621</v>
      </c>
      <c r="C24" s="11">
        <f t="shared" si="3"/>
        <v>8120</v>
      </c>
      <c r="D24" s="11">
        <f t="shared" si="1"/>
        <v>0</v>
      </c>
      <c r="E24" s="11">
        <f t="shared" si="2"/>
        <v>8120</v>
      </c>
      <c r="G24" s="11">
        <v>0</v>
      </c>
      <c r="H24" s="11">
        <v>7660</v>
      </c>
      <c r="I24" s="11">
        <v>0</v>
      </c>
      <c r="J24" s="11">
        <v>460</v>
      </c>
      <c r="K24" s="11">
        <v>0</v>
      </c>
      <c r="L24" s="11">
        <v>0</v>
      </c>
      <c r="M24" s="11">
        <v>0</v>
      </c>
      <c r="N24" s="11">
        <v>0</v>
      </c>
    </row>
    <row r="25" spans="1:14" x14ac:dyDescent="0.2">
      <c r="A25" s="25" t="s">
        <v>622</v>
      </c>
      <c r="B25" s="25" t="s">
        <v>623</v>
      </c>
      <c r="C25" s="11">
        <f t="shared" si="3"/>
        <v>8810</v>
      </c>
      <c r="D25" s="11">
        <f t="shared" si="1"/>
        <v>0</v>
      </c>
      <c r="E25" s="11">
        <f t="shared" si="2"/>
        <v>8810</v>
      </c>
      <c r="G25" s="11">
        <v>0</v>
      </c>
      <c r="H25" s="11">
        <v>8410</v>
      </c>
      <c r="I25" s="11">
        <v>0</v>
      </c>
      <c r="J25" s="11">
        <v>400</v>
      </c>
      <c r="K25" s="11">
        <v>0</v>
      </c>
      <c r="L25" s="11">
        <v>0</v>
      </c>
      <c r="M25" s="11">
        <v>0</v>
      </c>
      <c r="N25" s="11">
        <v>0</v>
      </c>
    </row>
    <row r="26" spans="1:14" x14ac:dyDescent="0.2">
      <c r="A26" s="25" t="s">
        <v>624</v>
      </c>
      <c r="B26" s="25" t="s">
        <v>625</v>
      </c>
      <c r="C26" s="11">
        <f t="shared" si="3"/>
        <v>8200</v>
      </c>
      <c r="D26" s="11">
        <f t="shared" si="1"/>
        <v>0</v>
      </c>
      <c r="E26" s="11">
        <f t="shared" si="2"/>
        <v>8200</v>
      </c>
      <c r="G26" s="11">
        <v>0</v>
      </c>
      <c r="H26" s="11">
        <v>7750</v>
      </c>
      <c r="I26" s="11">
        <v>0</v>
      </c>
      <c r="J26" s="11">
        <v>450</v>
      </c>
      <c r="K26" s="11">
        <v>0</v>
      </c>
      <c r="L26" s="11">
        <v>0</v>
      </c>
      <c r="M26" s="11">
        <v>0</v>
      </c>
      <c r="N26" s="11">
        <v>0</v>
      </c>
    </row>
    <row r="27" spans="1:14" x14ac:dyDescent="0.2">
      <c r="A27" s="25" t="s">
        <v>626</v>
      </c>
      <c r="B27" s="25" t="s">
        <v>627</v>
      </c>
      <c r="C27" s="11">
        <f t="shared" si="3"/>
        <v>10390</v>
      </c>
      <c r="D27" s="11">
        <f t="shared" si="1"/>
        <v>0</v>
      </c>
      <c r="E27" s="11">
        <f t="shared" si="2"/>
        <v>10390</v>
      </c>
      <c r="G27" s="11">
        <v>0</v>
      </c>
      <c r="H27" s="11">
        <v>9750</v>
      </c>
      <c r="I27" s="11">
        <v>0</v>
      </c>
      <c r="J27" s="11">
        <v>640</v>
      </c>
      <c r="K27" s="11">
        <v>0</v>
      </c>
      <c r="L27" s="11">
        <v>0</v>
      </c>
      <c r="M27" s="11">
        <v>0</v>
      </c>
      <c r="N27" s="11">
        <v>0</v>
      </c>
    </row>
    <row r="28" spans="1:14" x14ac:dyDescent="0.2">
      <c r="A28" s="25" t="s">
        <v>628</v>
      </c>
      <c r="B28" s="25" t="s">
        <v>629</v>
      </c>
      <c r="C28" s="11">
        <f t="shared" si="3"/>
        <v>20000</v>
      </c>
      <c r="D28" s="11">
        <f t="shared" si="1"/>
        <v>-27000</v>
      </c>
      <c r="E28" s="11">
        <f t="shared" si="2"/>
        <v>-7000</v>
      </c>
      <c r="G28" s="11">
        <v>0</v>
      </c>
      <c r="H28" s="11">
        <v>20000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-27000</v>
      </c>
    </row>
    <row r="29" spans="1:14" x14ac:dyDescent="0.2">
      <c r="A29" s="25" t="s">
        <v>630</v>
      </c>
      <c r="B29" s="25" t="s">
        <v>631</v>
      </c>
      <c r="C29" s="11">
        <f t="shared" si="3"/>
        <v>10000</v>
      </c>
      <c r="D29" s="11">
        <f t="shared" si="1"/>
        <v>-12000</v>
      </c>
      <c r="E29" s="11">
        <f t="shared" si="2"/>
        <v>-2000</v>
      </c>
      <c r="G29" s="11">
        <v>0</v>
      </c>
      <c r="H29" s="11">
        <v>10000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-12000</v>
      </c>
    </row>
    <row r="30" spans="1:14" x14ac:dyDescent="0.2">
      <c r="A30" s="25" t="s">
        <v>632</v>
      </c>
      <c r="B30" s="25" t="s">
        <v>633</v>
      </c>
      <c r="C30" s="11">
        <f t="shared" si="3"/>
        <v>158010</v>
      </c>
      <c r="D30" s="11">
        <f t="shared" si="1"/>
        <v>-500</v>
      </c>
      <c r="E30" s="11">
        <f t="shared" si="2"/>
        <v>157510</v>
      </c>
      <c r="G30" s="11">
        <v>0</v>
      </c>
      <c r="H30" s="11">
        <v>156310</v>
      </c>
      <c r="I30" s="11">
        <v>0</v>
      </c>
      <c r="J30" s="11">
        <v>1700</v>
      </c>
      <c r="K30" s="11">
        <v>0</v>
      </c>
      <c r="L30" s="11">
        <v>0</v>
      </c>
      <c r="M30" s="11">
        <v>0</v>
      </c>
      <c r="N30" s="11">
        <v>-500</v>
      </c>
    </row>
    <row r="31" spans="1:14" x14ac:dyDescent="0.2">
      <c r="A31" s="25" t="s">
        <v>634</v>
      </c>
      <c r="B31" s="25" t="s">
        <v>635</v>
      </c>
      <c r="C31" s="11">
        <f t="shared" si="3"/>
        <v>32090</v>
      </c>
      <c r="D31" s="11">
        <f t="shared" si="1"/>
        <v>-3680</v>
      </c>
      <c r="E31" s="11">
        <f t="shared" si="2"/>
        <v>28410</v>
      </c>
      <c r="G31" s="11">
        <v>0</v>
      </c>
      <c r="H31" s="11">
        <v>31170</v>
      </c>
      <c r="I31" s="11">
        <v>0</v>
      </c>
      <c r="J31" s="11">
        <v>920</v>
      </c>
      <c r="K31" s="11">
        <v>0</v>
      </c>
      <c r="L31" s="11">
        <v>0</v>
      </c>
      <c r="M31" s="11">
        <v>0</v>
      </c>
      <c r="N31" s="11">
        <v>-3680</v>
      </c>
    </row>
    <row r="32" spans="1:14" x14ac:dyDescent="0.2">
      <c r="A32" s="25" t="s">
        <v>636</v>
      </c>
      <c r="B32" s="25" t="s">
        <v>637</v>
      </c>
      <c r="C32" s="11">
        <f t="shared" si="3"/>
        <v>15640</v>
      </c>
      <c r="D32" s="11">
        <f t="shared" si="1"/>
        <v>0</v>
      </c>
      <c r="E32" s="11">
        <f t="shared" si="2"/>
        <v>15640</v>
      </c>
      <c r="G32" s="11">
        <v>0</v>
      </c>
      <c r="H32" s="11">
        <v>14040</v>
      </c>
      <c r="I32" s="11">
        <v>0</v>
      </c>
      <c r="J32" s="11">
        <v>1600</v>
      </c>
      <c r="K32" s="11">
        <v>0</v>
      </c>
      <c r="L32" s="11">
        <v>0</v>
      </c>
      <c r="M32" s="11">
        <v>0</v>
      </c>
      <c r="N32" s="11">
        <v>0</v>
      </c>
    </row>
    <row r="33" spans="1:14" x14ac:dyDescent="0.2">
      <c r="A33" s="25" t="s">
        <v>638</v>
      </c>
      <c r="B33" s="25" t="s">
        <v>639</v>
      </c>
      <c r="C33" s="11">
        <f t="shared" si="3"/>
        <v>13930</v>
      </c>
      <c r="D33" s="11">
        <f t="shared" si="1"/>
        <v>0</v>
      </c>
      <c r="E33" s="11">
        <f t="shared" si="2"/>
        <v>13930</v>
      </c>
      <c r="G33" s="11">
        <v>0</v>
      </c>
      <c r="H33" s="11">
        <v>13480</v>
      </c>
      <c r="I33" s="11">
        <v>0</v>
      </c>
      <c r="J33" s="11">
        <v>450</v>
      </c>
      <c r="K33" s="11">
        <v>0</v>
      </c>
      <c r="L33" s="11">
        <v>0</v>
      </c>
      <c r="M33" s="11">
        <v>0</v>
      </c>
      <c r="N33" s="11">
        <v>0</v>
      </c>
    </row>
    <row r="34" spans="1:14" x14ac:dyDescent="0.2">
      <c r="A34" s="25" t="s">
        <v>640</v>
      </c>
      <c r="B34" s="25" t="s">
        <v>641</v>
      </c>
      <c r="C34" s="11">
        <f t="shared" si="3"/>
        <v>3300</v>
      </c>
      <c r="D34" s="11">
        <f t="shared" si="1"/>
        <v>0</v>
      </c>
      <c r="E34" s="11">
        <f t="shared" si="2"/>
        <v>3300</v>
      </c>
      <c r="G34" s="11">
        <v>0</v>
      </c>
      <c r="H34" s="11">
        <v>3300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</row>
    <row r="35" spans="1:14" x14ac:dyDescent="0.2">
      <c r="A35" s="25" t="s">
        <v>642</v>
      </c>
      <c r="B35" s="25" t="s">
        <v>643</v>
      </c>
      <c r="C35" s="11">
        <f t="shared" si="3"/>
        <v>45040</v>
      </c>
      <c r="D35" s="11">
        <f t="shared" si="1"/>
        <v>-450</v>
      </c>
      <c r="E35" s="11">
        <f t="shared" si="2"/>
        <v>44590</v>
      </c>
      <c r="G35" s="11">
        <v>0</v>
      </c>
      <c r="H35" s="11">
        <v>42790</v>
      </c>
      <c r="I35" s="11">
        <v>0</v>
      </c>
      <c r="J35" s="11">
        <v>2250</v>
      </c>
      <c r="K35" s="11">
        <v>0</v>
      </c>
      <c r="L35" s="11">
        <v>0</v>
      </c>
      <c r="M35" s="11">
        <v>0</v>
      </c>
      <c r="N35" s="11">
        <v>-450</v>
      </c>
    </row>
    <row r="36" spans="1:14" x14ac:dyDescent="0.2">
      <c r="A36" s="25" t="s">
        <v>644</v>
      </c>
      <c r="B36" s="25" t="s">
        <v>645</v>
      </c>
      <c r="C36" s="11">
        <f t="shared" si="3"/>
        <v>73370</v>
      </c>
      <c r="D36" s="11">
        <f t="shared" si="1"/>
        <v>0</v>
      </c>
      <c r="E36" s="11">
        <f t="shared" si="2"/>
        <v>73370</v>
      </c>
      <c r="G36" s="11">
        <v>0</v>
      </c>
      <c r="H36" s="11">
        <v>70360</v>
      </c>
      <c r="I36" s="11">
        <v>0</v>
      </c>
      <c r="J36" s="11">
        <v>3010</v>
      </c>
      <c r="K36" s="11">
        <v>0</v>
      </c>
      <c r="L36" s="11">
        <v>0</v>
      </c>
      <c r="M36" s="11">
        <v>0</v>
      </c>
      <c r="N36" s="11">
        <v>0</v>
      </c>
    </row>
    <row r="37" spans="1:14" x14ac:dyDescent="0.2">
      <c r="A37" s="25" t="s">
        <v>646</v>
      </c>
      <c r="B37" s="25" t="s">
        <v>647</v>
      </c>
      <c r="C37" s="11">
        <f t="shared" si="3"/>
        <v>500</v>
      </c>
      <c r="D37" s="11">
        <f t="shared" si="1"/>
        <v>0</v>
      </c>
      <c r="E37" s="11">
        <f t="shared" si="2"/>
        <v>500</v>
      </c>
      <c r="G37" s="11">
        <v>0</v>
      </c>
      <c r="H37" s="11">
        <v>0</v>
      </c>
      <c r="I37" s="11">
        <v>0</v>
      </c>
      <c r="J37" s="11">
        <v>500</v>
      </c>
      <c r="K37" s="11">
        <v>0</v>
      </c>
      <c r="L37" s="11">
        <v>0</v>
      </c>
      <c r="M37" s="11">
        <v>0</v>
      </c>
      <c r="N37" s="11">
        <v>0</v>
      </c>
    </row>
    <row r="38" spans="1:14" x14ac:dyDescent="0.2">
      <c r="A38" s="25" t="s">
        <v>648</v>
      </c>
      <c r="B38" s="25" t="s">
        <v>649</v>
      </c>
      <c r="C38" s="11">
        <f t="shared" si="3"/>
        <v>2010</v>
      </c>
      <c r="D38" s="11">
        <f t="shared" si="1"/>
        <v>0</v>
      </c>
      <c r="E38" s="11">
        <f t="shared" si="2"/>
        <v>2010</v>
      </c>
      <c r="G38" s="11">
        <v>0</v>
      </c>
      <c r="H38" s="11">
        <v>2010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</row>
    <row r="39" spans="1:14" x14ac:dyDescent="0.2">
      <c r="A39" s="25" t="s">
        <v>650</v>
      </c>
      <c r="B39" s="25" t="s">
        <v>651</v>
      </c>
      <c r="C39" s="11">
        <f t="shared" si="3"/>
        <v>62700</v>
      </c>
      <c r="D39" s="11">
        <f t="shared" si="1"/>
        <v>0</v>
      </c>
      <c r="E39" s="11">
        <f t="shared" si="2"/>
        <v>62700</v>
      </c>
      <c r="G39" s="11">
        <v>0</v>
      </c>
      <c r="H39" s="11">
        <v>62700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</row>
    <row r="40" spans="1:14" x14ac:dyDescent="0.2">
      <c r="A40" s="25" t="s">
        <v>652</v>
      </c>
      <c r="B40" s="25" t="s">
        <v>653</v>
      </c>
      <c r="C40" s="11">
        <f t="shared" si="3"/>
        <v>12970</v>
      </c>
      <c r="D40" s="11">
        <f t="shared" si="1"/>
        <v>-1270</v>
      </c>
      <c r="E40" s="11">
        <f t="shared" si="2"/>
        <v>11700</v>
      </c>
      <c r="G40" s="11">
        <v>0</v>
      </c>
      <c r="H40" s="11">
        <v>12770</v>
      </c>
      <c r="I40" s="11">
        <v>0</v>
      </c>
      <c r="J40" s="11">
        <v>200</v>
      </c>
      <c r="K40" s="11">
        <v>0</v>
      </c>
      <c r="L40" s="11">
        <v>0</v>
      </c>
      <c r="M40" s="11">
        <v>0</v>
      </c>
      <c r="N40" s="11">
        <v>-1270</v>
      </c>
    </row>
    <row r="41" spans="1:14" x14ac:dyDescent="0.2">
      <c r="A41" s="25" t="s">
        <v>654</v>
      </c>
      <c r="B41" s="25" t="s">
        <v>655</v>
      </c>
      <c r="C41" s="11">
        <f t="shared" si="3"/>
        <v>36470</v>
      </c>
      <c r="D41" s="11">
        <f t="shared" si="1"/>
        <v>-2000</v>
      </c>
      <c r="E41" s="11">
        <f t="shared" si="2"/>
        <v>34470</v>
      </c>
      <c r="G41" s="11">
        <v>0</v>
      </c>
      <c r="H41" s="11">
        <v>35420</v>
      </c>
      <c r="I41" s="11">
        <v>0</v>
      </c>
      <c r="J41" s="11">
        <v>1050</v>
      </c>
      <c r="K41" s="11">
        <v>0</v>
      </c>
      <c r="L41" s="11">
        <v>0</v>
      </c>
      <c r="M41" s="11">
        <v>0</v>
      </c>
      <c r="N41" s="11">
        <v>-2000</v>
      </c>
    </row>
    <row r="42" spans="1:14" x14ac:dyDescent="0.2">
      <c r="A42" s="25" t="s">
        <v>656</v>
      </c>
      <c r="B42" s="25" t="s">
        <v>657</v>
      </c>
      <c r="C42" s="11">
        <f t="shared" si="3"/>
        <v>44600</v>
      </c>
      <c r="D42" s="11">
        <f t="shared" si="1"/>
        <v>-900</v>
      </c>
      <c r="E42" s="11">
        <f t="shared" si="2"/>
        <v>43700</v>
      </c>
      <c r="G42" s="11">
        <v>0</v>
      </c>
      <c r="H42" s="11">
        <v>43680</v>
      </c>
      <c r="I42" s="11">
        <v>0</v>
      </c>
      <c r="J42" s="11">
        <v>920</v>
      </c>
      <c r="K42" s="11">
        <v>0</v>
      </c>
      <c r="L42" s="11">
        <v>0</v>
      </c>
      <c r="M42" s="11">
        <v>0</v>
      </c>
      <c r="N42" s="11">
        <v>-900</v>
      </c>
    </row>
    <row r="43" spans="1:14" x14ac:dyDescent="0.2">
      <c r="A43" s="25" t="s">
        <v>658</v>
      </c>
      <c r="B43" s="25" t="s">
        <v>659</v>
      </c>
      <c r="C43" s="11">
        <f t="shared" si="3"/>
        <v>17110</v>
      </c>
      <c r="D43" s="11">
        <f t="shared" si="1"/>
        <v>-2200</v>
      </c>
      <c r="E43" s="11">
        <f t="shared" si="2"/>
        <v>14910</v>
      </c>
      <c r="G43" s="11">
        <v>0</v>
      </c>
      <c r="H43" s="11">
        <v>16710</v>
      </c>
      <c r="I43" s="11">
        <v>0</v>
      </c>
      <c r="J43" s="11">
        <v>400</v>
      </c>
      <c r="K43" s="11">
        <v>0</v>
      </c>
      <c r="L43" s="11">
        <v>0</v>
      </c>
      <c r="M43" s="11">
        <v>0</v>
      </c>
      <c r="N43" s="11">
        <v>-2200</v>
      </c>
    </row>
    <row r="44" spans="1:14" x14ac:dyDescent="0.2">
      <c r="A44" s="25" t="s">
        <v>660</v>
      </c>
      <c r="B44" s="25" t="s">
        <v>661</v>
      </c>
      <c r="C44" s="11">
        <f t="shared" si="3"/>
        <v>2860</v>
      </c>
      <c r="D44" s="11">
        <f t="shared" si="1"/>
        <v>0</v>
      </c>
      <c r="E44" s="11">
        <f t="shared" si="2"/>
        <v>2860</v>
      </c>
      <c r="G44" s="11">
        <v>0</v>
      </c>
      <c r="H44" s="11">
        <v>2860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</row>
    <row r="45" spans="1:14" x14ac:dyDescent="0.2">
      <c r="A45" s="25" t="s">
        <v>662</v>
      </c>
      <c r="B45" s="25" t="s">
        <v>663</v>
      </c>
      <c r="C45" s="11">
        <f t="shared" si="3"/>
        <v>29670</v>
      </c>
      <c r="D45" s="11">
        <f t="shared" si="1"/>
        <v>0</v>
      </c>
      <c r="E45" s="11">
        <f t="shared" si="2"/>
        <v>29670</v>
      </c>
      <c r="G45" s="11">
        <v>0</v>
      </c>
      <c r="H45" s="11">
        <v>28750</v>
      </c>
      <c r="I45" s="11">
        <v>0</v>
      </c>
      <c r="J45" s="11">
        <v>920</v>
      </c>
      <c r="K45" s="11">
        <v>0</v>
      </c>
      <c r="L45" s="11">
        <v>0</v>
      </c>
      <c r="M45" s="11">
        <v>0</v>
      </c>
      <c r="N45" s="11">
        <v>0</v>
      </c>
    </row>
    <row r="46" spans="1:14" x14ac:dyDescent="0.2">
      <c r="A46" s="25" t="s">
        <v>664</v>
      </c>
      <c r="B46" s="25" t="s">
        <v>665</v>
      </c>
      <c r="C46" s="11">
        <f t="shared" si="3"/>
        <v>40890</v>
      </c>
      <c r="D46" s="11">
        <f t="shared" si="1"/>
        <v>-1100</v>
      </c>
      <c r="E46" s="11">
        <f t="shared" si="2"/>
        <v>39790</v>
      </c>
      <c r="G46" s="11">
        <v>0</v>
      </c>
      <c r="H46" s="11">
        <v>38440</v>
      </c>
      <c r="I46" s="11">
        <v>0</v>
      </c>
      <c r="J46" s="11">
        <v>2450</v>
      </c>
      <c r="K46" s="11">
        <v>0</v>
      </c>
      <c r="L46" s="11">
        <v>0</v>
      </c>
      <c r="M46" s="11">
        <v>0</v>
      </c>
      <c r="N46" s="11">
        <v>-1100</v>
      </c>
    </row>
    <row r="47" spans="1:14" x14ac:dyDescent="0.2">
      <c r="A47" s="25" t="s">
        <v>666</v>
      </c>
      <c r="B47" s="25" t="s">
        <v>667</v>
      </c>
      <c r="C47" s="11">
        <f t="shared" si="3"/>
        <v>37770</v>
      </c>
      <c r="D47" s="11">
        <f t="shared" si="1"/>
        <v>-850</v>
      </c>
      <c r="E47" s="11">
        <f t="shared" si="2"/>
        <v>36920</v>
      </c>
      <c r="G47" s="11">
        <v>0</v>
      </c>
      <c r="H47" s="11">
        <v>36220</v>
      </c>
      <c r="I47" s="11">
        <v>0</v>
      </c>
      <c r="J47" s="11">
        <v>1550</v>
      </c>
      <c r="K47" s="11">
        <v>0</v>
      </c>
      <c r="L47" s="11">
        <v>0</v>
      </c>
      <c r="M47" s="11">
        <v>0</v>
      </c>
      <c r="N47" s="11">
        <v>-850</v>
      </c>
    </row>
    <row r="48" spans="1:14" x14ac:dyDescent="0.2">
      <c r="A48" s="25" t="s">
        <v>668</v>
      </c>
      <c r="B48" s="25" t="s">
        <v>669</v>
      </c>
      <c r="C48" s="11">
        <f t="shared" si="3"/>
        <v>2200</v>
      </c>
      <c r="D48" s="11">
        <f t="shared" si="1"/>
        <v>0</v>
      </c>
      <c r="E48" s="11">
        <f t="shared" si="2"/>
        <v>2200</v>
      </c>
      <c r="G48" s="11">
        <v>0</v>
      </c>
      <c r="H48" s="11">
        <v>1750</v>
      </c>
      <c r="I48" s="11">
        <v>0</v>
      </c>
      <c r="J48" s="11">
        <v>450</v>
      </c>
      <c r="K48" s="11">
        <v>0</v>
      </c>
      <c r="L48" s="11">
        <v>0</v>
      </c>
      <c r="M48" s="11">
        <v>0</v>
      </c>
      <c r="N48" s="11">
        <v>0</v>
      </c>
    </row>
    <row r="49" spans="1:14" x14ac:dyDescent="0.2">
      <c r="A49" s="25" t="s">
        <v>670</v>
      </c>
      <c r="B49" s="25" t="s">
        <v>671</v>
      </c>
      <c r="C49" s="11">
        <f t="shared" si="3"/>
        <v>63680</v>
      </c>
      <c r="D49" s="11">
        <f t="shared" si="1"/>
        <v>-1400</v>
      </c>
      <c r="E49" s="11">
        <f t="shared" si="2"/>
        <v>62280</v>
      </c>
      <c r="G49" s="11">
        <v>0</v>
      </c>
      <c r="H49" s="11">
        <v>61330</v>
      </c>
      <c r="I49" s="11">
        <v>0</v>
      </c>
      <c r="J49" s="11">
        <v>2350</v>
      </c>
      <c r="K49" s="11">
        <v>0</v>
      </c>
      <c r="L49" s="11">
        <v>0</v>
      </c>
      <c r="M49" s="11">
        <v>0</v>
      </c>
      <c r="N49" s="11">
        <v>-1400</v>
      </c>
    </row>
    <row r="50" spans="1:14" x14ac:dyDescent="0.2">
      <c r="A50" s="25" t="s">
        <v>672</v>
      </c>
      <c r="B50" s="25" t="s">
        <v>673</v>
      </c>
      <c r="C50" s="11">
        <f t="shared" si="3"/>
        <v>12340</v>
      </c>
      <c r="D50" s="11">
        <f t="shared" si="1"/>
        <v>0</v>
      </c>
      <c r="E50" s="11">
        <f t="shared" si="2"/>
        <v>12340</v>
      </c>
      <c r="G50" s="11">
        <v>0</v>
      </c>
      <c r="H50" s="11">
        <v>12340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</row>
    <row r="51" spans="1:14" x14ac:dyDescent="0.2">
      <c r="A51" s="25" t="s">
        <v>674</v>
      </c>
      <c r="B51" s="25" t="s">
        <v>675</v>
      </c>
      <c r="C51" s="11">
        <f t="shared" si="3"/>
        <v>1270</v>
      </c>
      <c r="D51" s="11">
        <f t="shared" si="1"/>
        <v>0</v>
      </c>
      <c r="E51" s="11">
        <f t="shared" si="2"/>
        <v>1270</v>
      </c>
      <c r="G51" s="11">
        <v>0</v>
      </c>
      <c r="H51" s="11">
        <v>1270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</row>
    <row r="52" spans="1:14" x14ac:dyDescent="0.2">
      <c r="A52" s="25" t="s">
        <v>676</v>
      </c>
      <c r="B52" s="25" t="s">
        <v>677</v>
      </c>
      <c r="C52" s="11">
        <f t="shared" si="3"/>
        <v>3450</v>
      </c>
      <c r="D52" s="11">
        <f t="shared" si="1"/>
        <v>0</v>
      </c>
      <c r="E52" s="11">
        <f t="shared" si="2"/>
        <v>3450</v>
      </c>
      <c r="G52" s="11">
        <v>0</v>
      </c>
      <c r="H52" s="11">
        <v>3450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</row>
    <row r="53" spans="1:14" x14ac:dyDescent="0.2">
      <c r="A53" s="25" t="s">
        <v>678</v>
      </c>
      <c r="B53" s="25" t="s">
        <v>679</v>
      </c>
      <c r="C53" s="11">
        <f t="shared" si="3"/>
        <v>1560</v>
      </c>
      <c r="D53" s="11">
        <f t="shared" si="1"/>
        <v>0</v>
      </c>
      <c r="E53" s="11">
        <f t="shared" si="2"/>
        <v>1560</v>
      </c>
      <c r="G53" s="11">
        <v>0</v>
      </c>
      <c r="H53" s="11">
        <v>1560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</row>
    <row r="54" spans="1:14" x14ac:dyDescent="0.2">
      <c r="A54" s="25" t="s">
        <v>680</v>
      </c>
      <c r="B54" s="25" t="s">
        <v>681</v>
      </c>
      <c r="C54" s="11">
        <f t="shared" si="3"/>
        <v>620</v>
      </c>
      <c r="D54" s="11">
        <f t="shared" si="1"/>
        <v>0</v>
      </c>
      <c r="E54" s="11">
        <f t="shared" si="2"/>
        <v>620</v>
      </c>
      <c r="G54" s="11">
        <v>0</v>
      </c>
      <c r="H54" s="11">
        <v>620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</row>
    <row r="55" spans="1:14" x14ac:dyDescent="0.2">
      <c r="A55" s="25" t="s">
        <v>682</v>
      </c>
      <c r="B55" s="25" t="s">
        <v>683</v>
      </c>
      <c r="C55" s="11">
        <f t="shared" si="3"/>
        <v>570</v>
      </c>
      <c r="D55" s="11">
        <f t="shared" si="1"/>
        <v>0</v>
      </c>
      <c r="E55" s="11">
        <f t="shared" si="2"/>
        <v>570</v>
      </c>
      <c r="G55" s="11">
        <v>0</v>
      </c>
      <c r="H55" s="11">
        <v>570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</row>
    <row r="56" spans="1:14" x14ac:dyDescent="0.2">
      <c r="A56" s="25" t="s">
        <v>684</v>
      </c>
      <c r="B56" s="25" t="s">
        <v>685</v>
      </c>
      <c r="C56" s="11">
        <f t="shared" si="3"/>
        <v>1620</v>
      </c>
      <c r="D56" s="11">
        <f t="shared" si="1"/>
        <v>0</v>
      </c>
      <c r="E56" s="11">
        <f t="shared" si="2"/>
        <v>1620</v>
      </c>
      <c r="G56" s="11">
        <v>0</v>
      </c>
      <c r="H56" s="11">
        <v>1620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</row>
    <row r="57" spans="1:14" x14ac:dyDescent="0.2">
      <c r="A57" s="25" t="s">
        <v>686</v>
      </c>
      <c r="B57" s="25" t="s">
        <v>687</v>
      </c>
      <c r="C57" s="11">
        <f t="shared" si="3"/>
        <v>5100</v>
      </c>
      <c r="D57" s="11">
        <f t="shared" si="1"/>
        <v>0</v>
      </c>
      <c r="E57" s="11">
        <f t="shared" si="2"/>
        <v>5100</v>
      </c>
      <c r="G57" s="11">
        <v>0</v>
      </c>
      <c r="H57" s="11">
        <v>5100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</row>
    <row r="58" spans="1:14" x14ac:dyDescent="0.2">
      <c r="A58" s="25" t="s">
        <v>688</v>
      </c>
      <c r="B58" s="25" t="s">
        <v>689</v>
      </c>
      <c r="C58" s="11">
        <f t="shared" si="3"/>
        <v>1720</v>
      </c>
      <c r="D58" s="11">
        <f t="shared" si="1"/>
        <v>0</v>
      </c>
      <c r="E58" s="11">
        <f t="shared" si="2"/>
        <v>1720</v>
      </c>
      <c r="G58" s="11">
        <v>0</v>
      </c>
      <c r="H58" s="11">
        <v>1720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</row>
    <row r="59" spans="1:14" x14ac:dyDescent="0.2">
      <c r="A59" s="25" t="s">
        <v>690</v>
      </c>
      <c r="B59" s="25" t="s">
        <v>691</v>
      </c>
      <c r="C59" s="11">
        <f t="shared" si="3"/>
        <v>500</v>
      </c>
      <c r="D59" s="11">
        <f t="shared" si="1"/>
        <v>0</v>
      </c>
      <c r="E59" s="11">
        <f t="shared" si="2"/>
        <v>500</v>
      </c>
      <c r="G59" s="11">
        <v>0</v>
      </c>
      <c r="H59" s="11">
        <v>500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</row>
    <row r="60" spans="1:14" x14ac:dyDescent="0.2">
      <c r="A60" s="25" t="s">
        <v>692</v>
      </c>
      <c r="B60" s="25" t="s">
        <v>693</v>
      </c>
      <c r="C60" s="11">
        <f t="shared" si="3"/>
        <v>1270</v>
      </c>
      <c r="D60" s="11">
        <f t="shared" si="1"/>
        <v>0</v>
      </c>
      <c r="E60" s="11">
        <f t="shared" si="2"/>
        <v>1270</v>
      </c>
      <c r="G60" s="11">
        <v>0</v>
      </c>
      <c r="H60" s="11">
        <v>1270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</row>
    <row r="61" spans="1:14" x14ac:dyDescent="0.2">
      <c r="A61" s="25" t="s">
        <v>694</v>
      </c>
      <c r="B61" s="25" t="s">
        <v>695</v>
      </c>
      <c r="C61" s="11">
        <f t="shared" si="3"/>
        <v>1110</v>
      </c>
      <c r="D61" s="11">
        <f t="shared" si="1"/>
        <v>0</v>
      </c>
      <c r="E61" s="11">
        <f t="shared" si="2"/>
        <v>1110</v>
      </c>
      <c r="G61" s="11">
        <v>0</v>
      </c>
      <c r="H61" s="11">
        <v>1110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</row>
    <row r="62" spans="1:14" x14ac:dyDescent="0.2">
      <c r="A62" s="25" t="s">
        <v>696</v>
      </c>
      <c r="B62" s="25" t="s">
        <v>697</v>
      </c>
      <c r="C62" s="11">
        <f t="shared" si="3"/>
        <v>540</v>
      </c>
      <c r="D62" s="11">
        <f t="shared" si="1"/>
        <v>0</v>
      </c>
      <c r="E62" s="11">
        <f t="shared" si="2"/>
        <v>540</v>
      </c>
      <c r="G62" s="11">
        <v>0</v>
      </c>
      <c r="H62" s="11">
        <v>540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</row>
    <row r="63" spans="1:14" x14ac:dyDescent="0.2">
      <c r="A63" s="25" t="s">
        <v>698</v>
      </c>
      <c r="B63" s="25" t="s">
        <v>699</v>
      </c>
      <c r="C63" s="11">
        <f t="shared" si="3"/>
        <v>380</v>
      </c>
      <c r="D63" s="11">
        <f t="shared" si="1"/>
        <v>0</v>
      </c>
      <c r="E63" s="11">
        <f t="shared" si="2"/>
        <v>380</v>
      </c>
      <c r="G63" s="11">
        <v>0</v>
      </c>
      <c r="H63" s="11">
        <v>380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</row>
    <row r="64" spans="1:14" x14ac:dyDescent="0.2">
      <c r="A64" s="25" t="s">
        <v>700</v>
      </c>
      <c r="B64" s="25" t="s">
        <v>701</v>
      </c>
      <c r="C64" s="11">
        <f t="shared" si="3"/>
        <v>1030</v>
      </c>
      <c r="D64" s="11">
        <f t="shared" si="1"/>
        <v>0</v>
      </c>
      <c r="E64" s="11">
        <f t="shared" si="2"/>
        <v>1030</v>
      </c>
      <c r="G64" s="11">
        <v>0</v>
      </c>
      <c r="H64" s="11">
        <v>1030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</row>
    <row r="65" spans="1:14" x14ac:dyDescent="0.2">
      <c r="A65" s="25" t="s">
        <v>702</v>
      </c>
      <c r="B65" s="25" t="s">
        <v>703</v>
      </c>
      <c r="C65" s="11">
        <f t="shared" si="3"/>
        <v>1350</v>
      </c>
      <c r="D65" s="11">
        <f t="shared" si="1"/>
        <v>0</v>
      </c>
      <c r="E65" s="11">
        <f t="shared" si="2"/>
        <v>1350</v>
      </c>
      <c r="G65" s="11">
        <v>0</v>
      </c>
      <c r="H65" s="11">
        <v>1350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</row>
    <row r="66" spans="1:14" x14ac:dyDescent="0.2">
      <c r="A66" s="25" t="s">
        <v>704</v>
      </c>
      <c r="B66" s="25" t="s">
        <v>705</v>
      </c>
      <c r="C66" s="11">
        <f t="shared" si="3"/>
        <v>820</v>
      </c>
      <c r="D66" s="11">
        <f t="shared" si="1"/>
        <v>0</v>
      </c>
      <c r="E66" s="11">
        <f t="shared" si="2"/>
        <v>820</v>
      </c>
      <c r="G66" s="11">
        <v>0</v>
      </c>
      <c r="H66" s="11">
        <v>820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</row>
    <row r="67" spans="1:14" x14ac:dyDescent="0.2">
      <c r="A67" s="25" t="s">
        <v>706</v>
      </c>
      <c r="B67" s="25" t="s">
        <v>707</v>
      </c>
      <c r="C67" s="11">
        <f t="shared" si="3"/>
        <v>1060</v>
      </c>
      <c r="D67" s="11">
        <f t="shared" si="1"/>
        <v>0</v>
      </c>
      <c r="E67" s="11">
        <f t="shared" si="2"/>
        <v>1060</v>
      </c>
      <c r="G67" s="11">
        <v>0</v>
      </c>
      <c r="H67" s="11">
        <v>1060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</row>
    <row r="68" spans="1:14" x14ac:dyDescent="0.2">
      <c r="A68" s="25" t="s">
        <v>708</v>
      </c>
      <c r="B68" s="25" t="s">
        <v>709</v>
      </c>
      <c r="C68" s="11">
        <f t="shared" si="3"/>
        <v>600</v>
      </c>
      <c r="D68" s="11">
        <f t="shared" si="1"/>
        <v>0</v>
      </c>
      <c r="E68" s="11">
        <f t="shared" si="2"/>
        <v>600</v>
      </c>
      <c r="G68" s="11">
        <v>0</v>
      </c>
      <c r="H68" s="11">
        <v>600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</row>
    <row r="69" spans="1:14" x14ac:dyDescent="0.2">
      <c r="A69" s="25" t="s">
        <v>710</v>
      </c>
      <c r="B69" s="25" t="s">
        <v>711</v>
      </c>
      <c r="C69" s="11">
        <f t="shared" si="3"/>
        <v>300</v>
      </c>
      <c r="D69" s="11">
        <f t="shared" si="1"/>
        <v>0</v>
      </c>
      <c r="E69" s="11">
        <f t="shared" si="2"/>
        <v>300</v>
      </c>
      <c r="G69" s="11">
        <v>0</v>
      </c>
      <c r="H69" s="11">
        <v>300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</row>
    <row r="70" spans="1:14" x14ac:dyDescent="0.2">
      <c r="A70" s="25" t="s">
        <v>712</v>
      </c>
      <c r="B70" s="25" t="s">
        <v>713</v>
      </c>
      <c r="C70" s="11">
        <f t="shared" si="3"/>
        <v>570</v>
      </c>
      <c r="D70" s="11">
        <f t="shared" si="1"/>
        <v>0</v>
      </c>
      <c r="E70" s="11">
        <f t="shared" si="2"/>
        <v>570</v>
      </c>
      <c r="G70" s="11">
        <v>0</v>
      </c>
      <c r="H70" s="11">
        <v>570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</row>
    <row r="71" spans="1:14" x14ac:dyDescent="0.2">
      <c r="A71" s="25" t="s">
        <v>714</v>
      </c>
      <c r="B71" s="25" t="s">
        <v>715</v>
      </c>
      <c r="C71" s="11">
        <f t="shared" si="3"/>
        <v>340</v>
      </c>
      <c r="D71" s="11">
        <f t="shared" si="1"/>
        <v>0</v>
      </c>
      <c r="E71" s="11">
        <f t="shared" si="2"/>
        <v>340</v>
      </c>
      <c r="G71" s="11">
        <v>0</v>
      </c>
      <c r="H71" s="11">
        <v>340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</row>
    <row r="72" spans="1:14" x14ac:dyDescent="0.2">
      <c r="A72" s="25" t="s">
        <v>716</v>
      </c>
      <c r="B72" s="25" t="s">
        <v>717</v>
      </c>
      <c r="C72" s="11">
        <f t="shared" si="3"/>
        <v>820</v>
      </c>
      <c r="D72" s="11">
        <f t="shared" si="1"/>
        <v>0</v>
      </c>
      <c r="E72" s="11">
        <f t="shared" si="2"/>
        <v>820</v>
      </c>
      <c r="G72" s="11">
        <v>0</v>
      </c>
      <c r="H72" s="11">
        <v>820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</row>
    <row r="73" spans="1:14" x14ac:dyDescent="0.2">
      <c r="A73" s="25" t="s">
        <v>718</v>
      </c>
      <c r="B73" s="25" t="s">
        <v>719</v>
      </c>
      <c r="C73" s="11">
        <f t="shared" si="3"/>
        <v>380</v>
      </c>
      <c r="D73" s="11">
        <f t="shared" si="1"/>
        <v>0</v>
      </c>
      <c r="E73" s="11">
        <f t="shared" si="2"/>
        <v>380</v>
      </c>
      <c r="G73" s="11">
        <v>0</v>
      </c>
      <c r="H73" s="11">
        <v>380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</row>
    <row r="74" spans="1:14" x14ac:dyDescent="0.2">
      <c r="A74" s="25" t="s">
        <v>720</v>
      </c>
      <c r="B74" s="25" t="s">
        <v>721</v>
      </c>
      <c r="C74" s="11">
        <f t="shared" si="3"/>
        <v>250</v>
      </c>
      <c r="D74" s="11">
        <f t="shared" si="1"/>
        <v>0</v>
      </c>
      <c r="E74" s="11">
        <f t="shared" si="2"/>
        <v>250</v>
      </c>
      <c r="G74" s="11">
        <v>0</v>
      </c>
      <c r="H74" s="11">
        <v>250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</row>
    <row r="75" spans="1:14" x14ac:dyDescent="0.2">
      <c r="A75" s="25" t="s">
        <v>722</v>
      </c>
      <c r="B75" s="25" t="s">
        <v>723</v>
      </c>
      <c r="C75" s="11">
        <f t="shared" si="3"/>
        <v>630</v>
      </c>
      <c r="D75" s="11">
        <f t="shared" ref="D75:D108" si="4">SUM(L75:N75)</f>
        <v>0</v>
      </c>
      <c r="E75" s="11">
        <f t="shared" ref="E75:E108" si="5">C75+D75</f>
        <v>630</v>
      </c>
      <c r="G75" s="11">
        <v>0</v>
      </c>
      <c r="H75" s="11">
        <v>630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</row>
    <row r="76" spans="1:14" x14ac:dyDescent="0.2">
      <c r="A76" s="25" t="s">
        <v>724</v>
      </c>
      <c r="B76" s="25" t="s">
        <v>725</v>
      </c>
      <c r="C76" s="11">
        <f t="shared" si="3"/>
        <v>750</v>
      </c>
      <c r="D76" s="11">
        <f t="shared" si="4"/>
        <v>0</v>
      </c>
      <c r="E76" s="11">
        <f t="shared" si="5"/>
        <v>750</v>
      </c>
      <c r="G76" s="11">
        <v>0</v>
      </c>
      <c r="H76" s="11">
        <v>750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</row>
    <row r="77" spans="1:14" x14ac:dyDescent="0.2">
      <c r="A77" s="25" t="s">
        <v>726</v>
      </c>
      <c r="B77" s="25" t="s">
        <v>727</v>
      </c>
      <c r="C77" s="11">
        <f t="shared" si="3"/>
        <v>380</v>
      </c>
      <c r="D77" s="11">
        <f t="shared" si="4"/>
        <v>0</v>
      </c>
      <c r="E77" s="11">
        <f t="shared" si="5"/>
        <v>380</v>
      </c>
      <c r="G77" s="11">
        <v>0</v>
      </c>
      <c r="H77" s="11">
        <v>380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</row>
    <row r="78" spans="1:14" x14ac:dyDescent="0.2">
      <c r="A78" s="25" t="s">
        <v>728</v>
      </c>
      <c r="B78" s="25" t="s">
        <v>729</v>
      </c>
      <c r="C78" s="11">
        <f t="shared" si="3"/>
        <v>1010</v>
      </c>
      <c r="D78" s="11">
        <f t="shared" si="4"/>
        <v>0</v>
      </c>
      <c r="E78" s="11">
        <f t="shared" si="5"/>
        <v>1010</v>
      </c>
      <c r="G78" s="11">
        <v>0</v>
      </c>
      <c r="H78" s="11">
        <v>1010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</row>
    <row r="79" spans="1:14" x14ac:dyDescent="0.2">
      <c r="A79" s="25" t="s">
        <v>730</v>
      </c>
      <c r="B79" s="25" t="s">
        <v>731</v>
      </c>
      <c r="C79" s="11">
        <f t="shared" si="3"/>
        <v>1280</v>
      </c>
      <c r="D79" s="11">
        <f t="shared" si="4"/>
        <v>0</v>
      </c>
      <c r="E79" s="11">
        <f t="shared" si="5"/>
        <v>1280</v>
      </c>
      <c r="G79" s="11">
        <v>0</v>
      </c>
      <c r="H79" s="11">
        <v>1280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</row>
    <row r="80" spans="1:14" x14ac:dyDescent="0.2">
      <c r="A80" s="25" t="s">
        <v>732</v>
      </c>
      <c r="B80" s="25" t="s">
        <v>733</v>
      </c>
      <c r="C80" s="11">
        <f t="shared" ref="C80:C108" si="6">SUM(G80:K80)</f>
        <v>340</v>
      </c>
      <c r="D80" s="11">
        <f t="shared" si="4"/>
        <v>0</v>
      </c>
      <c r="E80" s="11">
        <f t="shared" si="5"/>
        <v>340</v>
      </c>
      <c r="G80" s="11">
        <v>0</v>
      </c>
      <c r="H80" s="11">
        <v>340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</row>
    <row r="81" spans="1:14" x14ac:dyDescent="0.2">
      <c r="A81" s="25" t="s">
        <v>734</v>
      </c>
      <c r="B81" s="25" t="s">
        <v>735</v>
      </c>
      <c r="C81" s="11">
        <f t="shared" si="6"/>
        <v>270</v>
      </c>
      <c r="D81" s="11">
        <f t="shared" si="4"/>
        <v>0</v>
      </c>
      <c r="E81" s="11">
        <f t="shared" si="5"/>
        <v>270</v>
      </c>
      <c r="G81" s="11">
        <v>0</v>
      </c>
      <c r="H81" s="11">
        <v>270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</row>
    <row r="82" spans="1:14" x14ac:dyDescent="0.2">
      <c r="A82" s="25" t="s">
        <v>736</v>
      </c>
      <c r="B82" s="25" t="s">
        <v>737</v>
      </c>
      <c r="C82" s="11">
        <f t="shared" si="6"/>
        <v>130</v>
      </c>
      <c r="D82" s="11">
        <f t="shared" si="4"/>
        <v>0</v>
      </c>
      <c r="E82" s="11">
        <f t="shared" si="5"/>
        <v>130</v>
      </c>
      <c r="G82" s="11">
        <v>0</v>
      </c>
      <c r="H82" s="11">
        <v>130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</row>
    <row r="83" spans="1:14" x14ac:dyDescent="0.2">
      <c r="A83" s="25" t="s">
        <v>738</v>
      </c>
      <c r="B83" s="25" t="s">
        <v>739</v>
      </c>
      <c r="C83" s="11">
        <f t="shared" si="6"/>
        <v>960870</v>
      </c>
      <c r="D83" s="11">
        <f t="shared" si="4"/>
        <v>0</v>
      </c>
      <c r="E83" s="11">
        <f t="shared" si="5"/>
        <v>960870</v>
      </c>
      <c r="G83" s="11">
        <v>873350</v>
      </c>
      <c r="H83" s="11">
        <v>0</v>
      </c>
      <c r="I83" s="11">
        <v>36720</v>
      </c>
      <c r="J83" s="11">
        <v>50800</v>
      </c>
      <c r="K83" s="11">
        <v>0</v>
      </c>
      <c r="L83" s="11">
        <v>0</v>
      </c>
      <c r="M83" s="11">
        <v>0</v>
      </c>
      <c r="N83" s="11">
        <v>0</v>
      </c>
    </row>
    <row r="84" spans="1:14" x14ac:dyDescent="0.2">
      <c r="A84" s="25" t="s">
        <v>740</v>
      </c>
      <c r="B84" s="25" t="s">
        <v>741</v>
      </c>
      <c r="C84" s="11">
        <f t="shared" si="6"/>
        <v>8100</v>
      </c>
      <c r="D84" s="11">
        <f t="shared" si="4"/>
        <v>0</v>
      </c>
      <c r="E84" s="11">
        <f t="shared" si="5"/>
        <v>8100</v>
      </c>
      <c r="G84" s="11">
        <v>0</v>
      </c>
      <c r="H84" s="11">
        <v>0</v>
      </c>
      <c r="I84" s="11">
        <v>0</v>
      </c>
      <c r="J84" s="11">
        <v>8100</v>
      </c>
      <c r="K84" s="11">
        <v>0</v>
      </c>
      <c r="L84" s="11">
        <v>0</v>
      </c>
      <c r="M84" s="11">
        <v>0</v>
      </c>
      <c r="N84" s="11">
        <v>0</v>
      </c>
    </row>
    <row r="85" spans="1:14" x14ac:dyDescent="0.2">
      <c r="A85" s="25" t="s">
        <v>742</v>
      </c>
      <c r="B85" s="25" t="s">
        <v>743</v>
      </c>
      <c r="C85" s="11">
        <f t="shared" si="6"/>
        <v>7700</v>
      </c>
      <c r="D85" s="11">
        <f t="shared" si="4"/>
        <v>0</v>
      </c>
      <c r="E85" s="11">
        <f t="shared" si="5"/>
        <v>7700</v>
      </c>
      <c r="G85" s="11">
        <v>0</v>
      </c>
      <c r="H85" s="11">
        <v>0</v>
      </c>
      <c r="I85" s="11">
        <v>0</v>
      </c>
      <c r="J85" s="11">
        <v>7700</v>
      </c>
      <c r="K85" s="11">
        <v>0</v>
      </c>
      <c r="L85" s="11">
        <v>0</v>
      </c>
      <c r="M85" s="11">
        <v>0</v>
      </c>
      <c r="N85" s="11">
        <v>0</v>
      </c>
    </row>
    <row r="86" spans="1:14" x14ac:dyDescent="0.2">
      <c r="A86" s="25" t="s">
        <v>744</v>
      </c>
      <c r="B86" s="25" t="s">
        <v>745</v>
      </c>
      <c r="C86" s="11">
        <f t="shared" si="6"/>
        <v>6800</v>
      </c>
      <c r="D86" s="11">
        <f t="shared" si="4"/>
        <v>0</v>
      </c>
      <c r="E86" s="11">
        <f t="shared" si="5"/>
        <v>6800</v>
      </c>
      <c r="G86" s="11">
        <v>0</v>
      </c>
      <c r="H86" s="11">
        <v>0</v>
      </c>
      <c r="I86" s="11">
        <v>0</v>
      </c>
      <c r="J86" s="11">
        <v>6800</v>
      </c>
      <c r="K86" s="11">
        <v>0</v>
      </c>
      <c r="L86" s="11">
        <v>0</v>
      </c>
      <c r="M86" s="11">
        <v>0</v>
      </c>
      <c r="N86" s="11">
        <v>0</v>
      </c>
    </row>
    <row r="87" spans="1:14" x14ac:dyDescent="0.2">
      <c r="A87" s="25" t="s">
        <v>746</v>
      </c>
      <c r="B87" s="25" t="s">
        <v>747</v>
      </c>
      <c r="C87" s="11">
        <f t="shared" si="6"/>
        <v>538890</v>
      </c>
      <c r="D87" s="11">
        <f t="shared" si="4"/>
        <v>-2500</v>
      </c>
      <c r="E87" s="11">
        <f t="shared" si="5"/>
        <v>536390</v>
      </c>
      <c r="G87" s="11">
        <v>508490</v>
      </c>
      <c r="H87" s="11">
        <v>0</v>
      </c>
      <c r="I87" s="11">
        <v>11580</v>
      </c>
      <c r="J87" s="11">
        <v>18820</v>
      </c>
      <c r="K87" s="11">
        <v>0</v>
      </c>
      <c r="L87" s="11">
        <v>0</v>
      </c>
      <c r="M87" s="11">
        <v>0</v>
      </c>
      <c r="N87" s="11">
        <v>-2500</v>
      </c>
    </row>
    <row r="88" spans="1:14" x14ac:dyDescent="0.2">
      <c r="A88" s="25" t="s">
        <v>748</v>
      </c>
      <c r="B88" s="25" t="s">
        <v>749</v>
      </c>
      <c r="C88" s="11">
        <f t="shared" si="6"/>
        <v>350</v>
      </c>
      <c r="D88" s="11">
        <f t="shared" si="4"/>
        <v>0</v>
      </c>
      <c r="E88" s="11">
        <f t="shared" si="5"/>
        <v>350</v>
      </c>
      <c r="G88" s="11">
        <v>0</v>
      </c>
      <c r="H88" s="11">
        <v>0</v>
      </c>
      <c r="I88" s="11">
        <v>0</v>
      </c>
      <c r="J88" s="11">
        <v>350</v>
      </c>
      <c r="K88" s="11">
        <v>0</v>
      </c>
      <c r="L88" s="11">
        <v>0</v>
      </c>
      <c r="M88" s="11">
        <v>0</v>
      </c>
      <c r="N88" s="11">
        <v>0</v>
      </c>
    </row>
    <row r="89" spans="1:14" x14ac:dyDescent="0.2">
      <c r="A89" s="25" t="s">
        <v>750</v>
      </c>
      <c r="B89" s="25" t="s">
        <v>751</v>
      </c>
      <c r="C89" s="11">
        <f t="shared" si="6"/>
        <v>4500</v>
      </c>
      <c r="D89" s="11">
        <f t="shared" si="4"/>
        <v>0</v>
      </c>
      <c r="E89" s="11">
        <f t="shared" si="5"/>
        <v>4500</v>
      </c>
      <c r="G89" s="11">
        <v>1500</v>
      </c>
      <c r="H89" s="11">
        <v>0</v>
      </c>
      <c r="I89" s="11">
        <v>0</v>
      </c>
      <c r="J89" s="11">
        <v>3000</v>
      </c>
      <c r="K89" s="11">
        <v>0</v>
      </c>
      <c r="L89" s="11">
        <v>0</v>
      </c>
      <c r="M89" s="11">
        <v>0</v>
      </c>
      <c r="N89" s="11">
        <v>0</v>
      </c>
    </row>
    <row r="90" spans="1:14" x14ac:dyDescent="0.2">
      <c r="A90" s="25" t="s">
        <v>752</v>
      </c>
      <c r="B90" s="25" t="s">
        <v>753</v>
      </c>
      <c r="C90" s="11">
        <f t="shared" si="6"/>
        <v>358080</v>
      </c>
      <c r="D90" s="11">
        <f t="shared" si="4"/>
        <v>0</v>
      </c>
      <c r="E90" s="11">
        <f t="shared" si="5"/>
        <v>358080</v>
      </c>
      <c r="G90" s="11">
        <v>76380</v>
      </c>
      <c r="H90" s="11">
        <v>0</v>
      </c>
      <c r="I90" s="11">
        <v>0</v>
      </c>
      <c r="J90" s="11">
        <v>281700</v>
      </c>
      <c r="K90" s="11">
        <v>0</v>
      </c>
      <c r="L90" s="11">
        <v>0</v>
      </c>
      <c r="M90" s="11">
        <v>0</v>
      </c>
      <c r="N90" s="11">
        <v>0</v>
      </c>
    </row>
    <row r="91" spans="1:14" x14ac:dyDescent="0.2">
      <c r="A91" s="25" t="s">
        <v>754</v>
      </c>
      <c r="B91" s="25" t="s">
        <v>755</v>
      </c>
      <c r="C91" s="11">
        <f t="shared" si="6"/>
        <v>360010</v>
      </c>
      <c r="D91" s="11">
        <f t="shared" si="4"/>
        <v>0</v>
      </c>
      <c r="E91" s="11">
        <f t="shared" si="5"/>
        <v>360010</v>
      </c>
      <c r="G91" s="11">
        <v>342020</v>
      </c>
      <c r="H91" s="11">
        <v>0</v>
      </c>
      <c r="I91" s="11">
        <v>16890</v>
      </c>
      <c r="J91" s="11">
        <v>1100</v>
      </c>
      <c r="K91" s="11">
        <v>0</v>
      </c>
      <c r="L91" s="11">
        <v>0</v>
      </c>
      <c r="M91" s="11">
        <v>0</v>
      </c>
      <c r="N91" s="11">
        <v>0</v>
      </c>
    </row>
    <row r="92" spans="1:14" x14ac:dyDescent="0.2">
      <c r="A92" s="25" t="s">
        <v>756</v>
      </c>
      <c r="B92" s="25" t="s">
        <v>757</v>
      </c>
      <c r="C92" s="11">
        <f t="shared" si="6"/>
        <v>568630</v>
      </c>
      <c r="D92" s="11">
        <f t="shared" si="4"/>
        <v>0</v>
      </c>
      <c r="E92" s="11">
        <f t="shared" si="5"/>
        <v>568630</v>
      </c>
      <c r="G92" s="11">
        <v>533300</v>
      </c>
      <c r="H92" s="11">
        <v>0</v>
      </c>
      <c r="I92" s="11">
        <v>4820</v>
      </c>
      <c r="J92" s="11">
        <v>30510</v>
      </c>
      <c r="K92" s="11">
        <v>0</v>
      </c>
      <c r="L92" s="11">
        <v>0</v>
      </c>
      <c r="M92" s="11">
        <v>0</v>
      </c>
      <c r="N92" s="11">
        <v>0</v>
      </c>
    </row>
    <row r="93" spans="1:14" x14ac:dyDescent="0.2">
      <c r="A93" s="25" t="s">
        <v>758</v>
      </c>
      <c r="B93" s="25" t="s">
        <v>759</v>
      </c>
      <c r="C93" s="11">
        <f t="shared" si="6"/>
        <v>404450</v>
      </c>
      <c r="D93" s="11">
        <f t="shared" si="4"/>
        <v>0</v>
      </c>
      <c r="E93" s="11">
        <f t="shared" si="5"/>
        <v>404450</v>
      </c>
      <c r="G93" s="11">
        <v>381300</v>
      </c>
      <c r="H93" s="11">
        <v>0</v>
      </c>
      <c r="I93" s="11">
        <v>20240</v>
      </c>
      <c r="J93" s="11">
        <v>2910</v>
      </c>
      <c r="K93" s="11">
        <v>0</v>
      </c>
      <c r="L93" s="11">
        <v>0</v>
      </c>
      <c r="M93" s="11">
        <v>0</v>
      </c>
      <c r="N93" s="11">
        <v>0</v>
      </c>
    </row>
    <row r="94" spans="1:14" x14ac:dyDescent="0.2">
      <c r="A94" s="25" t="s">
        <v>760</v>
      </c>
      <c r="B94" s="25" t="s">
        <v>761</v>
      </c>
      <c r="C94" s="11">
        <f t="shared" si="6"/>
        <v>332910</v>
      </c>
      <c r="D94" s="11">
        <f t="shared" si="4"/>
        <v>0</v>
      </c>
      <c r="E94" s="11">
        <f t="shared" si="5"/>
        <v>332910</v>
      </c>
      <c r="G94" s="11">
        <v>332010</v>
      </c>
      <c r="H94" s="11">
        <v>0</v>
      </c>
      <c r="I94" s="11">
        <v>0</v>
      </c>
      <c r="J94" s="11">
        <v>900</v>
      </c>
      <c r="K94" s="11">
        <v>0</v>
      </c>
      <c r="L94" s="11">
        <v>0</v>
      </c>
      <c r="M94" s="11">
        <v>0</v>
      </c>
      <c r="N94" s="11">
        <v>0</v>
      </c>
    </row>
    <row r="95" spans="1:14" x14ac:dyDescent="0.2">
      <c r="A95" s="25" t="s">
        <v>762</v>
      </c>
      <c r="B95" s="25" t="s">
        <v>763</v>
      </c>
      <c r="C95" s="11">
        <f t="shared" si="6"/>
        <v>223730</v>
      </c>
      <c r="D95" s="11">
        <f t="shared" si="4"/>
        <v>-1750</v>
      </c>
      <c r="E95" s="11">
        <f t="shared" si="5"/>
        <v>221980</v>
      </c>
      <c r="G95" s="11">
        <v>141530</v>
      </c>
      <c r="H95" s="11">
        <v>0</v>
      </c>
      <c r="I95" s="11">
        <v>14700</v>
      </c>
      <c r="J95" s="11">
        <v>67500</v>
      </c>
      <c r="K95" s="11">
        <v>0</v>
      </c>
      <c r="L95" s="11">
        <v>0</v>
      </c>
      <c r="M95" s="11">
        <v>0</v>
      </c>
      <c r="N95" s="11">
        <v>-1750</v>
      </c>
    </row>
    <row r="96" spans="1:14" x14ac:dyDescent="0.2">
      <c r="A96" s="25" t="s">
        <v>764</v>
      </c>
      <c r="B96" s="25" t="s">
        <v>765</v>
      </c>
      <c r="C96" s="11">
        <f t="shared" si="6"/>
        <v>41120</v>
      </c>
      <c r="D96" s="11">
        <f t="shared" si="4"/>
        <v>0</v>
      </c>
      <c r="E96" s="11">
        <f t="shared" si="5"/>
        <v>41120</v>
      </c>
      <c r="G96" s="11">
        <v>38680</v>
      </c>
      <c r="H96" s="11">
        <v>0</v>
      </c>
      <c r="I96" s="11">
        <v>2240</v>
      </c>
      <c r="J96" s="11">
        <v>200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">
      <c r="A97" s="25" t="s">
        <v>766</v>
      </c>
      <c r="B97" s="25" t="s">
        <v>767</v>
      </c>
      <c r="C97" s="11">
        <f t="shared" si="6"/>
        <v>14640</v>
      </c>
      <c r="D97" s="11">
        <f t="shared" si="4"/>
        <v>0</v>
      </c>
      <c r="E97" s="11">
        <f t="shared" si="5"/>
        <v>14640</v>
      </c>
      <c r="G97" s="11">
        <v>0</v>
      </c>
      <c r="H97" s="11">
        <v>14640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">
      <c r="A98" s="25" t="s">
        <v>768</v>
      </c>
      <c r="B98" s="25" t="s">
        <v>769</v>
      </c>
      <c r="C98" s="11">
        <f t="shared" si="6"/>
        <v>7580</v>
      </c>
      <c r="D98" s="11">
        <f t="shared" si="4"/>
        <v>0</v>
      </c>
      <c r="E98" s="11">
        <f t="shared" si="5"/>
        <v>7580</v>
      </c>
      <c r="G98" s="11">
        <v>0</v>
      </c>
      <c r="H98" s="11">
        <v>7580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">
      <c r="A99" s="25" t="s">
        <v>770</v>
      </c>
      <c r="B99" s="25" t="s">
        <v>771</v>
      </c>
      <c r="C99" s="11">
        <f t="shared" si="6"/>
        <v>680</v>
      </c>
      <c r="D99" s="11">
        <f t="shared" si="4"/>
        <v>0</v>
      </c>
      <c r="E99" s="11">
        <f t="shared" si="5"/>
        <v>680</v>
      </c>
      <c r="G99" s="11">
        <v>0</v>
      </c>
      <c r="H99" s="11">
        <v>680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</row>
    <row r="100" spans="1:14" x14ac:dyDescent="0.2">
      <c r="A100" s="25" t="s">
        <v>772</v>
      </c>
      <c r="B100" s="25" t="s">
        <v>773</v>
      </c>
      <c r="C100" s="11">
        <f t="shared" si="6"/>
        <v>2406560</v>
      </c>
      <c r="D100" s="11">
        <f t="shared" si="4"/>
        <v>0</v>
      </c>
      <c r="E100" s="11">
        <f t="shared" si="5"/>
        <v>2406560</v>
      </c>
      <c r="G100" s="11">
        <v>0</v>
      </c>
      <c r="H100" s="11">
        <v>2406560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">
      <c r="A101" s="25" t="s">
        <v>774</v>
      </c>
      <c r="B101" s="25" t="s">
        <v>775</v>
      </c>
      <c r="C101" s="11">
        <f t="shared" si="6"/>
        <v>1165210</v>
      </c>
      <c r="D101" s="11">
        <f t="shared" si="4"/>
        <v>0</v>
      </c>
      <c r="E101" s="11">
        <f t="shared" si="5"/>
        <v>1165210</v>
      </c>
      <c r="G101" s="11">
        <v>0</v>
      </c>
      <c r="H101" s="11">
        <v>1100640</v>
      </c>
      <c r="I101" s="11">
        <v>0</v>
      </c>
      <c r="J101" s="11">
        <v>64570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">
      <c r="A102" s="25" t="s">
        <v>776</v>
      </c>
      <c r="B102" s="25" t="s">
        <v>777</v>
      </c>
      <c r="C102" s="11">
        <f t="shared" si="6"/>
        <v>2314590</v>
      </c>
      <c r="D102" s="11">
        <f t="shared" si="4"/>
        <v>0</v>
      </c>
      <c r="E102" s="11">
        <f t="shared" si="5"/>
        <v>2314590</v>
      </c>
      <c r="G102" s="11">
        <v>0</v>
      </c>
      <c r="H102" s="11">
        <v>2314590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">
      <c r="A103" s="25" t="s">
        <v>778</v>
      </c>
      <c r="B103" s="25" t="s">
        <v>779</v>
      </c>
      <c r="C103" s="11">
        <f t="shared" si="6"/>
        <v>3031200</v>
      </c>
      <c r="D103" s="11">
        <f t="shared" si="4"/>
        <v>0</v>
      </c>
      <c r="E103" s="11">
        <f t="shared" si="5"/>
        <v>3031200</v>
      </c>
      <c r="G103" s="11">
        <v>1813760</v>
      </c>
      <c r="H103" s="11">
        <v>0</v>
      </c>
      <c r="I103" s="11">
        <v>243350</v>
      </c>
      <c r="J103" s="11">
        <v>974090</v>
      </c>
      <c r="K103" s="11">
        <v>0</v>
      </c>
      <c r="L103" s="11">
        <v>0</v>
      </c>
      <c r="M103" s="11">
        <v>0</v>
      </c>
      <c r="N103" s="11">
        <v>0</v>
      </c>
    </row>
    <row r="104" spans="1:14" x14ac:dyDescent="0.2">
      <c r="A104" s="25" t="s">
        <v>780</v>
      </c>
      <c r="B104" s="25" t="s">
        <v>781</v>
      </c>
      <c r="C104" s="11">
        <f t="shared" si="6"/>
        <v>2317070</v>
      </c>
      <c r="D104" s="11">
        <f t="shared" si="4"/>
        <v>0</v>
      </c>
      <c r="E104" s="11">
        <f t="shared" si="5"/>
        <v>2317070</v>
      </c>
      <c r="G104" s="11">
        <v>0</v>
      </c>
      <c r="H104" s="11">
        <v>0</v>
      </c>
      <c r="I104" s="11">
        <v>0</v>
      </c>
      <c r="J104" s="11">
        <v>2317070</v>
      </c>
      <c r="K104" s="11">
        <v>0</v>
      </c>
      <c r="L104" s="11">
        <v>0</v>
      </c>
      <c r="M104" s="11">
        <v>0</v>
      </c>
      <c r="N104" s="11">
        <v>0</v>
      </c>
    </row>
    <row r="105" spans="1:14" x14ac:dyDescent="0.2">
      <c r="A105" s="25" t="s">
        <v>782</v>
      </c>
      <c r="B105" s="25" t="s">
        <v>783</v>
      </c>
      <c r="C105" s="11">
        <f t="shared" si="6"/>
        <v>0</v>
      </c>
      <c r="D105" s="11">
        <f t="shared" si="4"/>
        <v>-6397140</v>
      </c>
      <c r="E105" s="11">
        <f t="shared" si="5"/>
        <v>-6397140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-6397140</v>
      </c>
    </row>
    <row r="106" spans="1:14" x14ac:dyDescent="0.2">
      <c r="A106" s="25" t="s">
        <v>784</v>
      </c>
      <c r="B106" s="25" t="s">
        <v>785</v>
      </c>
      <c r="C106" s="11">
        <f t="shared" si="6"/>
        <v>444700</v>
      </c>
      <c r="D106" s="11">
        <f t="shared" si="4"/>
        <v>0</v>
      </c>
      <c r="E106" s="11">
        <f t="shared" si="5"/>
        <v>444700</v>
      </c>
      <c r="G106" s="11">
        <v>403060</v>
      </c>
      <c r="H106" s="11">
        <v>100</v>
      </c>
      <c r="I106" s="11">
        <v>13340</v>
      </c>
      <c r="J106" s="11">
        <v>28200</v>
      </c>
      <c r="K106" s="11">
        <v>0</v>
      </c>
      <c r="L106" s="11">
        <v>0</v>
      </c>
      <c r="M106" s="11">
        <v>0</v>
      </c>
      <c r="N106" s="11">
        <v>0</v>
      </c>
    </row>
    <row r="107" spans="1:14" x14ac:dyDescent="0.2">
      <c r="A107" s="25" t="s">
        <v>786</v>
      </c>
      <c r="B107" s="25" t="s">
        <v>787</v>
      </c>
      <c r="C107" s="11">
        <f t="shared" si="6"/>
        <v>80690</v>
      </c>
      <c r="D107" s="11">
        <f t="shared" si="4"/>
        <v>0</v>
      </c>
      <c r="E107" s="11">
        <f t="shared" si="5"/>
        <v>80690</v>
      </c>
      <c r="G107" s="11">
        <v>0</v>
      </c>
      <c r="H107" s="11">
        <v>500</v>
      </c>
      <c r="I107" s="11">
        <v>0</v>
      </c>
      <c r="J107" s="11">
        <v>80190</v>
      </c>
      <c r="K107" s="11">
        <v>0</v>
      </c>
      <c r="L107" s="11">
        <v>0</v>
      </c>
      <c r="M107" s="11">
        <v>0</v>
      </c>
      <c r="N107" s="11">
        <v>0</v>
      </c>
    </row>
    <row r="108" spans="1:14" x14ac:dyDescent="0.2">
      <c r="A108" s="25" t="s">
        <v>788</v>
      </c>
      <c r="B108" s="25" t="s">
        <v>789</v>
      </c>
      <c r="C108" s="11">
        <f t="shared" si="6"/>
        <v>279820</v>
      </c>
      <c r="D108" s="11">
        <f t="shared" si="4"/>
        <v>0</v>
      </c>
      <c r="E108" s="11">
        <f t="shared" si="5"/>
        <v>279820</v>
      </c>
      <c r="G108" s="11">
        <v>0</v>
      </c>
      <c r="H108" s="11">
        <v>154340</v>
      </c>
      <c r="I108" s="11">
        <v>18000</v>
      </c>
      <c r="J108" s="11">
        <v>107480</v>
      </c>
      <c r="K108" s="11">
        <v>0</v>
      </c>
      <c r="L108" s="11">
        <v>0</v>
      </c>
      <c r="M108" s="11">
        <v>0</v>
      </c>
      <c r="N108" s="11">
        <v>0</v>
      </c>
    </row>
    <row r="111" spans="1:14" ht="15.75" x14ac:dyDescent="0.25">
      <c r="B111" s="12" t="s">
        <v>790</v>
      </c>
      <c r="C111" s="17">
        <f>SUM(C10:C110)</f>
        <v>17881110</v>
      </c>
      <c r="D111" s="17">
        <f>SUM(D10:D110)</f>
        <v>-30867200</v>
      </c>
      <c r="E111" s="17">
        <f>SUM(E10:E110)</f>
        <v>-12986090</v>
      </c>
      <c r="F111" s="12"/>
      <c r="G111" s="18">
        <f t="shared" ref="G111:N111" si="7">SUM(G10:G110)</f>
        <v>5510540</v>
      </c>
      <c r="H111" s="18">
        <f t="shared" si="7"/>
        <v>7326750</v>
      </c>
      <c r="I111" s="18">
        <f t="shared" si="7"/>
        <v>385810</v>
      </c>
      <c r="J111" s="18">
        <f t="shared" si="7"/>
        <v>4638210</v>
      </c>
      <c r="K111" s="18">
        <f t="shared" si="7"/>
        <v>19800</v>
      </c>
      <c r="L111" s="19">
        <f t="shared" si="7"/>
        <v>-183250</v>
      </c>
      <c r="M111" s="19">
        <f t="shared" si="7"/>
        <v>0</v>
      </c>
      <c r="N111" s="19">
        <f t="shared" si="7"/>
        <v>-30683950</v>
      </c>
    </row>
  </sheetData>
  <mergeCells count="2">
    <mergeCell ref="A1:N1"/>
    <mergeCell ref="A3:N3"/>
  </mergeCells>
  <pageMargins left="0.70866141732283472" right="0.70866141732283472" top="0.74803149606299213" bottom="0.74803149606299213" header="0.31496062992125984" footer="0.31496062992125984"/>
  <pageSetup paperSize="9" scale="39" fitToHeight="6" orientation="portrait" r:id="rId1"/>
  <ignoredErrors>
    <ignoredError sqref="C10:C108 D10:D10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sqref="A1:N1"/>
    </sheetView>
  </sheetViews>
  <sheetFormatPr defaultRowHeight="14.25" x14ac:dyDescent="0.2"/>
  <cols>
    <col min="1" max="1" width="10" bestFit="1" customWidth="1"/>
    <col min="2" max="2" width="22.25" bestFit="1" customWidth="1"/>
    <col min="3" max="3" width="7.375" bestFit="1" customWidth="1"/>
  </cols>
  <sheetData>
    <row r="1" spans="1:3" x14ac:dyDescent="0.2">
      <c r="A1" t="s">
        <v>395</v>
      </c>
      <c r="B1" t="s">
        <v>394</v>
      </c>
      <c r="C1" t="s">
        <v>393</v>
      </c>
    </row>
    <row r="2" spans="1:3" x14ac:dyDescent="0.2">
      <c r="B2" t="s">
        <v>392</v>
      </c>
      <c r="C2" s="1">
        <v>529679</v>
      </c>
    </row>
    <row r="3" spans="1:3" x14ac:dyDescent="0.2">
      <c r="A3" t="s">
        <v>391</v>
      </c>
      <c r="B3" t="s">
        <v>390</v>
      </c>
      <c r="C3" s="1">
        <v>12000</v>
      </c>
    </row>
    <row r="4" spans="1:3" x14ac:dyDescent="0.2">
      <c r="A4" t="s">
        <v>389</v>
      </c>
      <c r="B4" t="s">
        <v>388</v>
      </c>
      <c r="C4">
        <v>850</v>
      </c>
    </row>
    <row r="5" spans="1:3" x14ac:dyDescent="0.2">
      <c r="A5" t="s">
        <v>387</v>
      </c>
      <c r="B5" t="s">
        <v>386</v>
      </c>
      <c r="C5" s="1">
        <v>2010</v>
      </c>
    </row>
    <row r="6" spans="1:3" x14ac:dyDescent="0.2">
      <c r="A6" t="s">
        <v>385</v>
      </c>
      <c r="B6" t="s">
        <v>384</v>
      </c>
      <c r="C6" s="1">
        <v>43200</v>
      </c>
    </row>
    <row r="7" spans="1:3" x14ac:dyDescent="0.2">
      <c r="A7" t="s">
        <v>379</v>
      </c>
      <c r="B7" t="s">
        <v>378</v>
      </c>
      <c r="C7" s="1">
        <v>192920</v>
      </c>
    </row>
    <row r="8" spans="1:3" x14ac:dyDescent="0.2">
      <c r="A8" t="s">
        <v>371</v>
      </c>
      <c r="B8" t="s">
        <v>370</v>
      </c>
      <c r="C8" s="1">
        <v>278699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opLeftCell="A25" workbookViewId="0">
      <selection sqref="A1:N1"/>
    </sheetView>
  </sheetViews>
  <sheetFormatPr defaultRowHeight="14.25" x14ac:dyDescent="0.2"/>
  <cols>
    <col min="1" max="1" width="7.375" bestFit="1" customWidth="1"/>
    <col min="2" max="2" width="45.75" bestFit="1" customWidth="1"/>
    <col min="3" max="3" width="8.875" bestFit="1" customWidth="1"/>
  </cols>
  <sheetData>
    <row r="1" spans="1:3" x14ac:dyDescent="0.2">
      <c r="A1" t="s">
        <v>395</v>
      </c>
      <c r="B1" t="s">
        <v>394</v>
      </c>
      <c r="C1" t="s">
        <v>393</v>
      </c>
    </row>
    <row r="2" spans="1:3" x14ac:dyDescent="0.2">
      <c r="B2" t="s">
        <v>392</v>
      </c>
      <c r="C2" s="1">
        <v>1716957</v>
      </c>
    </row>
    <row r="3" spans="1:3" x14ac:dyDescent="0.2">
      <c r="A3" t="s">
        <v>309</v>
      </c>
      <c r="B3" t="s">
        <v>308</v>
      </c>
      <c r="C3">
        <v>550</v>
      </c>
    </row>
    <row r="4" spans="1:3" x14ac:dyDescent="0.2">
      <c r="A4" t="s">
        <v>307</v>
      </c>
      <c r="B4" t="s">
        <v>306</v>
      </c>
      <c r="C4" s="1">
        <v>-28000</v>
      </c>
    </row>
    <row r="5" spans="1:3" x14ac:dyDescent="0.2">
      <c r="A5" t="s">
        <v>305</v>
      </c>
      <c r="B5" t="s">
        <v>304</v>
      </c>
      <c r="C5" s="1">
        <v>-3500</v>
      </c>
    </row>
    <row r="6" spans="1:3" x14ac:dyDescent="0.2">
      <c r="A6" t="s">
        <v>303</v>
      </c>
      <c r="B6" t="s">
        <v>302</v>
      </c>
      <c r="C6" s="1">
        <v>-62000</v>
      </c>
    </row>
    <row r="7" spans="1:3" x14ac:dyDescent="0.2">
      <c r="A7" t="s">
        <v>301</v>
      </c>
      <c r="B7" t="s">
        <v>300</v>
      </c>
      <c r="C7">
        <v>-200</v>
      </c>
    </row>
    <row r="8" spans="1:3" x14ac:dyDescent="0.2">
      <c r="A8" t="s">
        <v>299</v>
      </c>
      <c r="B8" t="s">
        <v>298</v>
      </c>
      <c r="C8">
        <v>36</v>
      </c>
    </row>
    <row r="9" spans="1:3" x14ac:dyDescent="0.2">
      <c r="A9" t="s">
        <v>297</v>
      </c>
      <c r="B9" t="s">
        <v>296</v>
      </c>
      <c r="C9" s="1">
        <v>-27160</v>
      </c>
    </row>
    <row r="10" spans="1:3" x14ac:dyDescent="0.2">
      <c r="A10" t="s">
        <v>295</v>
      </c>
      <c r="B10" t="s">
        <v>294</v>
      </c>
      <c r="C10" s="1">
        <v>-3430</v>
      </c>
    </row>
    <row r="11" spans="1:3" x14ac:dyDescent="0.2">
      <c r="A11" t="s">
        <v>293</v>
      </c>
      <c r="B11" t="s">
        <v>292</v>
      </c>
      <c r="C11" s="1">
        <v>-11250</v>
      </c>
    </row>
    <row r="12" spans="1:3" x14ac:dyDescent="0.2">
      <c r="A12" t="s">
        <v>291</v>
      </c>
      <c r="B12" t="s">
        <v>290</v>
      </c>
      <c r="C12" s="1">
        <v>-18660</v>
      </c>
    </row>
    <row r="13" spans="1:3" x14ac:dyDescent="0.2">
      <c r="A13" t="s">
        <v>289</v>
      </c>
      <c r="B13" t="s">
        <v>288</v>
      </c>
      <c r="C13">
        <v>-565</v>
      </c>
    </row>
    <row r="14" spans="1:3" x14ac:dyDescent="0.2">
      <c r="A14" t="s">
        <v>287</v>
      </c>
      <c r="B14" t="s">
        <v>285</v>
      </c>
      <c r="C14" s="1">
        <v>-31370</v>
      </c>
    </row>
    <row r="15" spans="1:3" x14ac:dyDescent="0.2">
      <c r="A15" t="s">
        <v>286</v>
      </c>
      <c r="B15" t="s">
        <v>285</v>
      </c>
      <c r="C15" s="1">
        <v>-57080</v>
      </c>
    </row>
    <row r="16" spans="1:3" x14ac:dyDescent="0.2">
      <c r="A16" t="s">
        <v>284</v>
      </c>
      <c r="B16" t="s">
        <v>283</v>
      </c>
      <c r="C16" s="1">
        <v>1590</v>
      </c>
    </row>
    <row r="17" spans="1:3" x14ac:dyDescent="0.2">
      <c r="A17" t="s">
        <v>282</v>
      </c>
      <c r="B17" t="s">
        <v>281</v>
      </c>
      <c r="C17" s="1">
        <v>32870</v>
      </c>
    </row>
    <row r="18" spans="1:3" x14ac:dyDescent="0.2">
      <c r="A18" t="s">
        <v>280</v>
      </c>
      <c r="B18" t="s">
        <v>279</v>
      </c>
      <c r="C18" s="1">
        <v>-21820</v>
      </c>
    </row>
    <row r="19" spans="1:3" x14ac:dyDescent="0.2">
      <c r="A19" t="s">
        <v>278</v>
      </c>
      <c r="B19" t="s">
        <v>277</v>
      </c>
      <c r="C19">
        <v>870</v>
      </c>
    </row>
    <row r="20" spans="1:3" x14ac:dyDescent="0.2">
      <c r="A20" t="s">
        <v>276</v>
      </c>
      <c r="B20" t="s">
        <v>275</v>
      </c>
      <c r="C20" s="1">
        <v>-129250</v>
      </c>
    </row>
    <row r="21" spans="1:3" x14ac:dyDescent="0.2">
      <c r="A21" t="s">
        <v>264</v>
      </c>
      <c r="B21" t="s">
        <v>263</v>
      </c>
      <c r="C21" s="1">
        <v>-41210</v>
      </c>
    </row>
    <row r="22" spans="1:3" x14ac:dyDescent="0.2">
      <c r="A22" t="s">
        <v>262</v>
      </c>
      <c r="B22" t="s">
        <v>261</v>
      </c>
      <c r="C22" s="1">
        <v>-1300</v>
      </c>
    </row>
    <row r="23" spans="1:3" x14ac:dyDescent="0.2">
      <c r="A23" t="s">
        <v>260</v>
      </c>
      <c r="B23" t="s">
        <v>259</v>
      </c>
      <c r="C23" s="1">
        <v>53800</v>
      </c>
    </row>
    <row r="24" spans="1:3" x14ac:dyDescent="0.2">
      <c r="A24" t="s">
        <v>242</v>
      </c>
      <c r="B24" t="s">
        <v>241</v>
      </c>
      <c r="C24" s="1">
        <v>-26400</v>
      </c>
    </row>
    <row r="25" spans="1:3" x14ac:dyDescent="0.2">
      <c r="A25" t="s">
        <v>240</v>
      </c>
      <c r="B25" t="s">
        <v>239</v>
      </c>
      <c r="C25" s="1">
        <v>1060</v>
      </c>
    </row>
    <row r="26" spans="1:3" x14ac:dyDescent="0.2">
      <c r="A26" t="s">
        <v>238</v>
      </c>
      <c r="B26" t="s">
        <v>237</v>
      </c>
      <c r="C26" s="1">
        <v>-101250</v>
      </c>
    </row>
    <row r="27" spans="1:3" x14ac:dyDescent="0.2">
      <c r="A27" t="s">
        <v>236</v>
      </c>
      <c r="B27" t="s">
        <v>235</v>
      </c>
      <c r="C27" s="1">
        <v>-400671</v>
      </c>
    </row>
    <row r="28" spans="1:3" x14ac:dyDescent="0.2">
      <c r="A28" t="s">
        <v>234</v>
      </c>
      <c r="B28" t="s">
        <v>233</v>
      </c>
      <c r="C28" s="1">
        <v>-150000</v>
      </c>
    </row>
    <row r="29" spans="1:3" x14ac:dyDescent="0.2">
      <c r="A29" t="s">
        <v>232</v>
      </c>
      <c r="B29" t="s">
        <v>231</v>
      </c>
      <c r="C29" s="1">
        <v>-178670</v>
      </c>
    </row>
    <row r="30" spans="1:3" x14ac:dyDescent="0.2">
      <c r="A30" t="s">
        <v>230</v>
      </c>
      <c r="B30" t="s">
        <v>229</v>
      </c>
      <c r="C30" s="1">
        <v>-237640</v>
      </c>
    </row>
    <row r="31" spans="1:3" x14ac:dyDescent="0.2">
      <c r="A31" t="s">
        <v>228</v>
      </c>
      <c r="B31" t="s">
        <v>227</v>
      </c>
      <c r="C31" s="1">
        <v>-287250</v>
      </c>
    </row>
    <row r="32" spans="1:3" x14ac:dyDescent="0.2">
      <c r="A32" t="s">
        <v>226</v>
      </c>
      <c r="B32" t="s">
        <v>225</v>
      </c>
      <c r="C32" s="1">
        <v>-207047</v>
      </c>
    </row>
    <row r="33" spans="1:3" x14ac:dyDescent="0.2">
      <c r="A33" t="s">
        <v>224</v>
      </c>
      <c r="B33" t="s">
        <v>223</v>
      </c>
      <c r="C33" s="1">
        <v>-194652</v>
      </c>
    </row>
    <row r="34" spans="1:3" x14ac:dyDescent="0.2">
      <c r="A34" t="s">
        <v>214</v>
      </c>
      <c r="B34" t="s">
        <v>213</v>
      </c>
      <c r="C34" s="1">
        <v>143787</v>
      </c>
    </row>
    <row r="35" spans="1:3" x14ac:dyDescent="0.2">
      <c r="A35" t="s">
        <v>198</v>
      </c>
      <c r="B35" t="s">
        <v>407</v>
      </c>
      <c r="C35" s="1">
        <v>2370</v>
      </c>
    </row>
    <row r="36" spans="1:3" x14ac:dyDescent="0.2">
      <c r="A36" t="s">
        <v>97</v>
      </c>
      <c r="B36" t="s">
        <v>96</v>
      </c>
      <c r="C36" s="1">
        <v>70190</v>
      </c>
    </row>
    <row r="37" spans="1:3" x14ac:dyDescent="0.2">
      <c r="A37" t="s">
        <v>93</v>
      </c>
      <c r="B37" t="s">
        <v>92</v>
      </c>
      <c r="C37" s="1">
        <v>492630</v>
      </c>
    </row>
    <row r="38" spans="1:3" x14ac:dyDescent="0.2">
      <c r="A38" t="s">
        <v>91</v>
      </c>
      <c r="B38" t="s">
        <v>90</v>
      </c>
      <c r="C38" s="1">
        <v>103250</v>
      </c>
    </row>
    <row r="39" spans="1:3" x14ac:dyDescent="0.2">
      <c r="A39" t="s">
        <v>89</v>
      </c>
      <c r="B39" t="s">
        <v>408</v>
      </c>
      <c r="C39" s="1">
        <v>280928</v>
      </c>
    </row>
    <row r="40" spans="1:3" x14ac:dyDescent="0.2">
      <c r="A40" t="s">
        <v>88</v>
      </c>
      <c r="B40" t="s">
        <v>87</v>
      </c>
      <c r="C40" s="1">
        <v>91594</v>
      </c>
    </row>
    <row r="41" spans="1:3" x14ac:dyDescent="0.2">
      <c r="A41" t="s">
        <v>86</v>
      </c>
      <c r="B41" t="s">
        <v>85</v>
      </c>
      <c r="C41" s="1">
        <v>160855</v>
      </c>
    </row>
    <row r="42" spans="1:3" x14ac:dyDescent="0.2">
      <c r="A42" t="s">
        <v>84</v>
      </c>
      <c r="B42" t="s">
        <v>83</v>
      </c>
      <c r="C42" s="1">
        <v>14950</v>
      </c>
    </row>
    <row r="43" spans="1:3" x14ac:dyDescent="0.2">
      <c r="A43" t="s">
        <v>82</v>
      </c>
      <c r="B43" t="s">
        <v>81</v>
      </c>
      <c r="C43" s="1">
        <v>22520</v>
      </c>
    </row>
    <row r="44" spans="1:3" x14ac:dyDescent="0.2">
      <c r="A44" t="s">
        <v>78</v>
      </c>
      <c r="B44" t="s">
        <v>77</v>
      </c>
      <c r="C44" s="1">
        <v>88734</v>
      </c>
    </row>
    <row r="45" spans="1:3" x14ac:dyDescent="0.2">
      <c r="A45" t="s">
        <v>76</v>
      </c>
      <c r="B45" t="s">
        <v>75</v>
      </c>
      <c r="C45" s="1">
        <v>-102900</v>
      </c>
    </row>
    <row r="46" spans="1:3" x14ac:dyDescent="0.2">
      <c r="A46" t="s">
        <v>74</v>
      </c>
      <c r="B46" t="s">
        <v>409</v>
      </c>
      <c r="C46" s="1">
        <v>-117680</v>
      </c>
    </row>
    <row r="47" spans="1:3" x14ac:dyDescent="0.2">
      <c r="A47" t="s">
        <v>73</v>
      </c>
      <c r="B47" t="s">
        <v>72</v>
      </c>
      <c r="C47" s="1">
        <v>-163496</v>
      </c>
    </row>
    <row r="48" spans="1:3" x14ac:dyDescent="0.2">
      <c r="A48" t="s">
        <v>71</v>
      </c>
      <c r="B48" t="s">
        <v>70</v>
      </c>
      <c r="C48" s="1">
        <v>-380870</v>
      </c>
    </row>
    <row r="49" spans="1:3" ht="13.15" customHeight="1" x14ac:dyDescent="0.2">
      <c r="A49" t="s">
        <v>69</v>
      </c>
      <c r="B49" t="s">
        <v>68</v>
      </c>
      <c r="C49" s="1">
        <v>4560</v>
      </c>
    </row>
    <row r="50" spans="1:3" x14ac:dyDescent="0.2">
      <c r="A50" t="s">
        <v>67</v>
      </c>
      <c r="B50" t="s">
        <v>66</v>
      </c>
      <c r="C50" s="1">
        <v>-358229</v>
      </c>
    </row>
    <row r="51" spans="1:3" x14ac:dyDescent="0.2">
      <c r="A51" t="s">
        <v>65</v>
      </c>
      <c r="B51" t="s">
        <v>410</v>
      </c>
      <c r="C51" s="1">
        <v>108913</v>
      </c>
    </row>
    <row r="52" spans="1:3" x14ac:dyDescent="0.2">
      <c r="A52" t="s">
        <v>64</v>
      </c>
      <c r="B52" t="s">
        <v>63</v>
      </c>
      <c r="C52" s="1">
        <v>1811733</v>
      </c>
    </row>
    <row r="53" spans="1:3" x14ac:dyDescent="0.2">
      <c r="A53" t="s">
        <v>62</v>
      </c>
      <c r="B53" t="s">
        <v>61</v>
      </c>
      <c r="C53" s="1">
        <v>731950</v>
      </c>
    </row>
    <row r="54" spans="1:3" x14ac:dyDescent="0.2">
      <c r="A54" t="s">
        <v>60</v>
      </c>
      <c r="B54" t="s">
        <v>59</v>
      </c>
      <c r="C54" s="1">
        <v>55400</v>
      </c>
    </row>
    <row r="55" spans="1:3" x14ac:dyDescent="0.2">
      <c r="A55" t="s">
        <v>58</v>
      </c>
      <c r="B55" t="s">
        <v>57</v>
      </c>
      <c r="C55" s="1">
        <v>171128</v>
      </c>
    </row>
    <row r="56" spans="1:3" x14ac:dyDescent="0.2">
      <c r="A56" t="s">
        <v>56</v>
      </c>
      <c r="B56" t="s">
        <v>411</v>
      </c>
      <c r="C56" s="1">
        <v>-373254</v>
      </c>
    </row>
    <row r="57" spans="1:3" x14ac:dyDescent="0.2">
      <c r="A57" t="s">
        <v>55</v>
      </c>
      <c r="B57" t="s">
        <v>54</v>
      </c>
      <c r="C57" s="1">
        <v>737493</v>
      </c>
    </row>
    <row r="58" spans="1:3" x14ac:dyDescent="0.2">
      <c r="A58" t="s">
        <v>53</v>
      </c>
      <c r="B58" t="s">
        <v>52</v>
      </c>
      <c r="C58" s="1">
        <v>250000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sqref="A1:N1"/>
    </sheetView>
  </sheetViews>
  <sheetFormatPr defaultRowHeight="14.25" x14ac:dyDescent="0.2"/>
  <cols>
    <col min="1" max="1" width="10" bestFit="1" customWidth="1"/>
    <col min="2" max="2" width="24.875" bestFit="1" customWidth="1"/>
    <col min="3" max="3" width="8.875" bestFit="1" customWidth="1"/>
  </cols>
  <sheetData>
    <row r="1" spans="1:3" x14ac:dyDescent="0.2">
      <c r="A1" t="s">
        <v>395</v>
      </c>
      <c r="B1" t="s">
        <v>394</v>
      </c>
      <c r="C1" t="s">
        <v>393</v>
      </c>
    </row>
    <row r="2" spans="1:3" x14ac:dyDescent="0.2">
      <c r="B2" t="s">
        <v>392</v>
      </c>
      <c r="C2" s="1">
        <v>1844116</v>
      </c>
    </row>
    <row r="3" spans="1:3" x14ac:dyDescent="0.2">
      <c r="A3" t="s">
        <v>377</v>
      </c>
      <c r="B3" t="s">
        <v>376</v>
      </c>
      <c r="C3" s="1">
        <v>7700</v>
      </c>
    </row>
    <row r="4" spans="1:3" x14ac:dyDescent="0.2">
      <c r="A4" t="s">
        <v>375</v>
      </c>
      <c r="B4" t="s">
        <v>374</v>
      </c>
      <c r="C4" s="1">
        <v>190053</v>
      </c>
    </row>
    <row r="5" spans="1:3" x14ac:dyDescent="0.2">
      <c r="A5" t="s">
        <v>373</v>
      </c>
      <c r="B5" t="s">
        <v>372</v>
      </c>
      <c r="C5" s="1">
        <v>163825</v>
      </c>
    </row>
    <row r="6" spans="1:3" x14ac:dyDescent="0.2">
      <c r="A6" t="s">
        <v>367</v>
      </c>
      <c r="B6" t="s">
        <v>366</v>
      </c>
      <c r="C6" s="1">
        <v>182663</v>
      </c>
    </row>
    <row r="7" spans="1:3" x14ac:dyDescent="0.2">
      <c r="A7" t="s">
        <v>365</v>
      </c>
      <c r="B7" t="s">
        <v>364</v>
      </c>
      <c r="C7" s="1">
        <v>74723</v>
      </c>
    </row>
    <row r="8" spans="1:3" x14ac:dyDescent="0.2">
      <c r="A8" t="s">
        <v>363</v>
      </c>
      <c r="B8" t="s">
        <v>362</v>
      </c>
      <c r="C8" s="1">
        <v>455490</v>
      </c>
    </row>
    <row r="9" spans="1:3" x14ac:dyDescent="0.2">
      <c r="A9" t="s">
        <v>361</v>
      </c>
      <c r="B9" t="s">
        <v>360</v>
      </c>
      <c r="C9" s="1">
        <v>357464</v>
      </c>
    </row>
    <row r="10" spans="1:3" x14ac:dyDescent="0.2">
      <c r="A10" t="s">
        <v>359</v>
      </c>
      <c r="B10" t="s">
        <v>358</v>
      </c>
      <c r="C10" s="1">
        <v>108743</v>
      </c>
    </row>
    <row r="11" spans="1:3" x14ac:dyDescent="0.2">
      <c r="A11" t="s">
        <v>140</v>
      </c>
      <c r="B11" t="s">
        <v>139</v>
      </c>
      <c r="C11" s="1">
        <v>42022</v>
      </c>
    </row>
    <row r="12" spans="1:3" x14ac:dyDescent="0.2">
      <c r="A12" t="s">
        <v>128</v>
      </c>
      <c r="B12" t="s">
        <v>127</v>
      </c>
      <c r="C12" s="1">
        <v>144783</v>
      </c>
    </row>
    <row r="13" spans="1:3" x14ac:dyDescent="0.2">
      <c r="A13" t="s">
        <v>95</v>
      </c>
      <c r="B13" t="s">
        <v>94</v>
      </c>
      <c r="C13" s="1">
        <v>30000</v>
      </c>
    </row>
    <row r="14" spans="1:3" x14ac:dyDescent="0.2">
      <c r="A14" t="s">
        <v>80</v>
      </c>
      <c r="B14" t="s">
        <v>79</v>
      </c>
      <c r="C14" s="1">
        <v>10000</v>
      </c>
    </row>
    <row r="15" spans="1:3" x14ac:dyDescent="0.2">
      <c r="A15" t="s">
        <v>51</v>
      </c>
      <c r="B15" t="s">
        <v>50</v>
      </c>
      <c r="C15" s="1">
        <v>76650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4"/>
  <sheetViews>
    <sheetView workbookViewId="0">
      <selection sqref="A1:N1"/>
    </sheetView>
  </sheetViews>
  <sheetFormatPr defaultRowHeight="14.25" x14ac:dyDescent="0.2"/>
  <cols>
    <col min="1" max="1" width="10" bestFit="1" customWidth="1"/>
    <col min="2" max="2" width="32.875" bestFit="1" customWidth="1"/>
    <col min="3" max="3" width="9.875" bestFit="1" customWidth="1"/>
  </cols>
  <sheetData>
    <row r="1" spans="1:3" x14ac:dyDescent="0.2">
      <c r="A1" t="s">
        <v>395</v>
      </c>
      <c r="B1" t="s">
        <v>394</v>
      </c>
      <c r="C1" t="s">
        <v>393</v>
      </c>
    </row>
    <row r="2" spans="1:3" x14ac:dyDescent="0.2">
      <c r="B2" t="s">
        <v>392</v>
      </c>
      <c r="C2" s="1">
        <v>12660903</v>
      </c>
    </row>
    <row r="3" spans="1:3" x14ac:dyDescent="0.2">
      <c r="A3" t="s">
        <v>383</v>
      </c>
      <c r="B3" t="s">
        <v>382</v>
      </c>
      <c r="C3" s="1">
        <v>24570</v>
      </c>
    </row>
    <row r="4" spans="1:3" x14ac:dyDescent="0.2">
      <c r="A4" t="s">
        <v>381</v>
      </c>
      <c r="B4" t="s">
        <v>380</v>
      </c>
      <c r="C4" s="1">
        <v>1500</v>
      </c>
    </row>
    <row r="5" spans="1:3" x14ac:dyDescent="0.2">
      <c r="A5" t="s">
        <v>369</v>
      </c>
      <c r="B5" t="s">
        <v>368</v>
      </c>
      <c r="C5" s="1">
        <v>5900</v>
      </c>
    </row>
    <row r="6" spans="1:3" x14ac:dyDescent="0.2">
      <c r="A6" t="s">
        <v>357</v>
      </c>
      <c r="B6" t="s">
        <v>356</v>
      </c>
      <c r="C6" s="1">
        <v>235010</v>
      </c>
    </row>
    <row r="7" spans="1:3" x14ac:dyDescent="0.2">
      <c r="A7" t="s">
        <v>355</v>
      </c>
      <c r="B7" t="s">
        <v>354</v>
      </c>
      <c r="C7" s="1">
        <v>67000</v>
      </c>
    </row>
    <row r="8" spans="1:3" x14ac:dyDescent="0.2">
      <c r="A8" t="s">
        <v>475</v>
      </c>
      <c r="B8" t="s">
        <v>476</v>
      </c>
      <c r="C8" s="1">
        <v>0</v>
      </c>
    </row>
    <row r="9" spans="1:3" x14ac:dyDescent="0.2">
      <c r="A9" t="s">
        <v>353</v>
      </c>
      <c r="B9" t="s">
        <v>352</v>
      </c>
      <c r="C9" s="1">
        <v>1500</v>
      </c>
    </row>
    <row r="10" spans="1:3" x14ac:dyDescent="0.2">
      <c r="A10" t="s">
        <v>351</v>
      </c>
      <c r="B10" t="s">
        <v>350</v>
      </c>
      <c r="C10" s="1">
        <v>442719</v>
      </c>
    </row>
    <row r="11" spans="1:3" x14ac:dyDescent="0.2">
      <c r="A11" t="s">
        <v>349</v>
      </c>
      <c r="B11" t="s">
        <v>348</v>
      </c>
      <c r="C11" s="1">
        <v>63150</v>
      </c>
    </row>
    <row r="12" spans="1:3" x14ac:dyDescent="0.2">
      <c r="A12" t="s">
        <v>347</v>
      </c>
      <c r="B12" t="s">
        <v>346</v>
      </c>
      <c r="C12" s="1">
        <v>34946</v>
      </c>
    </row>
    <row r="13" spans="1:3" x14ac:dyDescent="0.2">
      <c r="A13" t="s">
        <v>345</v>
      </c>
      <c r="B13" t="s">
        <v>344</v>
      </c>
      <c r="C13" s="1">
        <v>153825</v>
      </c>
    </row>
    <row r="14" spans="1:3" x14ac:dyDescent="0.2">
      <c r="A14" t="s">
        <v>343</v>
      </c>
      <c r="B14" t="s">
        <v>342</v>
      </c>
      <c r="C14" s="1">
        <v>12510</v>
      </c>
    </row>
    <row r="15" spans="1:3" x14ac:dyDescent="0.2">
      <c r="A15" t="s">
        <v>341</v>
      </c>
      <c r="B15" t="s">
        <v>340</v>
      </c>
      <c r="C15" s="1">
        <v>221877</v>
      </c>
    </row>
    <row r="16" spans="1:3" x14ac:dyDescent="0.2">
      <c r="A16" t="s">
        <v>339</v>
      </c>
      <c r="B16" t="s">
        <v>338</v>
      </c>
      <c r="C16" s="1">
        <v>7400</v>
      </c>
    </row>
    <row r="17" spans="1:3" x14ac:dyDescent="0.2">
      <c r="A17" t="s">
        <v>337</v>
      </c>
      <c r="B17" t="s">
        <v>336</v>
      </c>
      <c r="C17" s="1">
        <v>183351</v>
      </c>
    </row>
    <row r="18" spans="1:3" x14ac:dyDescent="0.2">
      <c r="A18" t="s">
        <v>335</v>
      </c>
      <c r="B18" t="s">
        <v>334</v>
      </c>
      <c r="C18" s="1">
        <v>729163</v>
      </c>
    </row>
    <row r="19" spans="1:3" x14ac:dyDescent="0.2">
      <c r="A19" t="s">
        <v>333</v>
      </c>
      <c r="B19" t="s">
        <v>332</v>
      </c>
      <c r="C19" s="1">
        <v>19090</v>
      </c>
    </row>
    <row r="20" spans="1:3" x14ac:dyDescent="0.2">
      <c r="A20" t="s">
        <v>331</v>
      </c>
      <c r="B20" t="s">
        <v>330</v>
      </c>
      <c r="C20" s="1">
        <v>138800</v>
      </c>
    </row>
    <row r="21" spans="1:3" x14ac:dyDescent="0.2">
      <c r="A21" t="s">
        <v>329</v>
      </c>
      <c r="B21" t="s">
        <v>328</v>
      </c>
      <c r="C21" s="1">
        <v>168440</v>
      </c>
    </row>
    <row r="22" spans="1:3" x14ac:dyDescent="0.2">
      <c r="A22" t="s">
        <v>327</v>
      </c>
      <c r="B22" t="s">
        <v>326</v>
      </c>
      <c r="C22" s="1">
        <v>341060</v>
      </c>
    </row>
    <row r="23" spans="1:3" x14ac:dyDescent="0.2">
      <c r="A23" t="s">
        <v>315</v>
      </c>
      <c r="B23" t="s">
        <v>314</v>
      </c>
      <c r="C23" s="1">
        <v>40750</v>
      </c>
    </row>
    <row r="24" spans="1:3" x14ac:dyDescent="0.2">
      <c r="A24" t="s">
        <v>313</v>
      </c>
      <c r="B24" t="s">
        <v>312</v>
      </c>
      <c r="C24" s="1">
        <v>53950</v>
      </c>
    </row>
    <row r="25" spans="1:3" x14ac:dyDescent="0.2">
      <c r="A25" t="s">
        <v>311</v>
      </c>
      <c r="B25" t="s">
        <v>310</v>
      </c>
      <c r="C25" s="1">
        <v>91721</v>
      </c>
    </row>
    <row r="26" spans="1:3" x14ac:dyDescent="0.2">
      <c r="A26" t="s">
        <v>274</v>
      </c>
      <c r="B26" t="s">
        <v>273</v>
      </c>
      <c r="C26" s="1">
        <v>-75000</v>
      </c>
    </row>
    <row r="27" spans="1:3" x14ac:dyDescent="0.2">
      <c r="A27" t="s">
        <v>272</v>
      </c>
      <c r="B27" t="s">
        <v>271</v>
      </c>
      <c r="C27" s="1">
        <v>-50000</v>
      </c>
    </row>
    <row r="28" spans="1:3" x14ac:dyDescent="0.2">
      <c r="A28" t="s">
        <v>270</v>
      </c>
      <c r="B28" t="s">
        <v>269</v>
      </c>
      <c r="C28" s="1">
        <v>-430000</v>
      </c>
    </row>
    <row r="29" spans="1:3" x14ac:dyDescent="0.2">
      <c r="A29" t="s">
        <v>268</v>
      </c>
      <c r="B29" t="s">
        <v>267</v>
      </c>
      <c r="C29" s="1">
        <v>-18000</v>
      </c>
    </row>
    <row r="30" spans="1:3" x14ac:dyDescent="0.2">
      <c r="A30" t="s">
        <v>266</v>
      </c>
      <c r="B30" t="s">
        <v>265</v>
      </c>
      <c r="C30" s="1">
        <v>-2000</v>
      </c>
    </row>
    <row r="31" spans="1:3" x14ac:dyDescent="0.2">
      <c r="A31" t="s">
        <v>258</v>
      </c>
      <c r="B31" t="s">
        <v>257</v>
      </c>
      <c r="C31" s="1">
        <v>4340</v>
      </c>
    </row>
    <row r="32" spans="1:3" x14ac:dyDescent="0.2">
      <c r="A32" t="s">
        <v>256</v>
      </c>
      <c r="B32" t="s">
        <v>255</v>
      </c>
      <c r="C32" s="1">
        <v>238508</v>
      </c>
    </row>
    <row r="33" spans="1:3" x14ac:dyDescent="0.2">
      <c r="A33" t="s">
        <v>254</v>
      </c>
      <c r="B33" t="s">
        <v>253</v>
      </c>
      <c r="C33" s="1">
        <v>-13320</v>
      </c>
    </row>
    <row r="34" spans="1:3" x14ac:dyDescent="0.2">
      <c r="A34" t="s">
        <v>252</v>
      </c>
      <c r="B34" t="s">
        <v>251</v>
      </c>
      <c r="C34" s="1">
        <v>-17320</v>
      </c>
    </row>
    <row r="35" spans="1:3" x14ac:dyDescent="0.2">
      <c r="A35" t="s">
        <v>250</v>
      </c>
      <c r="B35" t="s">
        <v>249</v>
      </c>
      <c r="C35" s="1">
        <v>-50174</v>
      </c>
    </row>
    <row r="36" spans="1:3" x14ac:dyDescent="0.2">
      <c r="A36" t="s">
        <v>248</v>
      </c>
      <c r="B36" t="s">
        <v>247</v>
      </c>
      <c r="C36" s="1">
        <v>-10390</v>
      </c>
    </row>
    <row r="37" spans="1:3" x14ac:dyDescent="0.2">
      <c r="A37" t="s">
        <v>246</v>
      </c>
      <c r="B37" t="s">
        <v>245</v>
      </c>
      <c r="C37" s="1">
        <v>13180</v>
      </c>
    </row>
    <row r="38" spans="1:3" x14ac:dyDescent="0.2">
      <c r="A38" t="s">
        <v>244</v>
      </c>
      <c r="B38" t="s">
        <v>243</v>
      </c>
      <c r="C38" s="1">
        <v>-22350</v>
      </c>
    </row>
    <row r="39" spans="1:3" x14ac:dyDescent="0.2">
      <c r="A39" t="s">
        <v>220</v>
      </c>
      <c r="B39" t="s">
        <v>219</v>
      </c>
      <c r="C39" s="1">
        <v>656852</v>
      </c>
    </row>
    <row r="40" spans="1:3" x14ac:dyDescent="0.2">
      <c r="A40" t="s">
        <v>218</v>
      </c>
      <c r="B40" t="s">
        <v>217</v>
      </c>
      <c r="C40" s="1">
        <v>609302</v>
      </c>
    </row>
    <row r="41" spans="1:3" x14ac:dyDescent="0.2">
      <c r="A41" t="s">
        <v>216</v>
      </c>
      <c r="B41" t="s">
        <v>215</v>
      </c>
      <c r="C41" s="1">
        <v>274787</v>
      </c>
    </row>
    <row r="42" spans="1:3" x14ac:dyDescent="0.2">
      <c r="A42" t="s">
        <v>212</v>
      </c>
      <c r="B42" t="s">
        <v>211</v>
      </c>
      <c r="C42" s="1">
        <v>26000</v>
      </c>
    </row>
    <row r="43" spans="1:3" x14ac:dyDescent="0.2">
      <c r="A43" t="s">
        <v>210</v>
      </c>
      <c r="B43" t="s">
        <v>209</v>
      </c>
      <c r="C43" s="1">
        <v>-532160</v>
      </c>
    </row>
    <row r="44" spans="1:3" x14ac:dyDescent="0.2">
      <c r="A44" t="s">
        <v>208</v>
      </c>
      <c r="B44" t="s">
        <v>207</v>
      </c>
      <c r="C44" s="1">
        <v>-70000</v>
      </c>
    </row>
    <row r="45" spans="1:3" x14ac:dyDescent="0.2">
      <c r="A45" t="s">
        <v>206</v>
      </c>
      <c r="B45" t="s">
        <v>205</v>
      </c>
      <c r="C45" s="1">
        <v>-180000</v>
      </c>
    </row>
    <row r="46" spans="1:3" x14ac:dyDescent="0.2">
      <c r="A46" t="s">
        <v>204</v>
      </c>
      <c r="B46" t="s">
        <v>203</v>
      </c>
      <c r="C46" s="1">
        <v>222090</v>
      </c>
    </row>
    <row r="47" spans="1:3" x14ac:dyDescent="0.2">
      <c r="A47" t="s">
        <v>202</v>
      </c>
      <c r="B47" t="s">
        <v>201</v>
      </c>
      <c r="C47" s="1">
        <v>365193</v>
      </c>
    </row>
    <row r="48" spans="1:3" x14ac:dyDescent="0.2">
      <c r="A48" t="s">
        <v>200</v>
      </c>
      <c r="B48" t="s">
        <v>199</v>
      </c>
      <c r="C48" s="1">
        <v>69816</v>
      </c>
    </row>
    <row r="49" spans="1:3" x14ac:dyDescent="0.2">
      <c r="A49" t="s">
        <v>197</v>
      </c>
      <c r="B49" t="s">
        <v>196</v>
      </c>
      <c r="C49" s="1">
        <v>155166</v>
      </c>
    </row>
    <row r="50" spans="1:3" x14ac:dyDescent="0.2">
      <c r="A50" t="s">
        <v>195</v>
      </c>
      <c r="B50" t="s">
        <v>194</v>
      </c>
      <c r="C50" s="1">
        <v>-36080</v>
      </c>
    </row>
    <row r="51" spans="1:3" x14ac:dyDescent="0.2">
      <c r="A51" t="s">
        <v>193</v>
      </c>
      <c r="B51" t="s">
        <v>192</v>
      </c>
      <c r="C51" s="1">
        <v>-44000</v>
      </c>
    </row>
    <row r="52" spans="1:3" x14ac:dyDescent="0.2">
      <c r="A52" t="s">
        <v>191</v>
      </c>
      <c r="B52" t="s">
        <v>190</v>
      </c>
      <c r="C52" s="1">
        <v>-42500</v>
      </c>
    </row>
    <row r="53" spans="1:3" x14ac:dyDescent="0.2">
      <c r="A53" t="s">
        <v>189</v>
      </c>
      <c r="B53" t="s">
        <v>188</v>
      </c>
      <c r="C53" s="1">
        <v>-12000</v>
      </c>
    </row>
    <row r="54" spans="1:3" x14ac:dyDescent="0.2">
      <c r="A54" t="s">
        <v>187</v>
      </c>
      <c r="B54" t="s">
        <v>186</v>
      </c>
      <c r="C54" s="1">
        <v>136519</v>
      </c>
    </row>
    <row r="55" spans="1:3" x14ac:dyDescent="0.2">
      <c r="A55" t="s">
        <v>185</v>
      </c>
      <c r="B55" t="s">
        <v>184</v>
      </c>
      <c r="C55" s="1">
        <v>-1400</v>
      </c>
    </row>
    <row r="56" spans="1:3" x14ac:dyDescent="0.2">
      <c r="A56" t="s">
        <v>183</v>
      </c>
      <c r="B56" t="s">
        <v>182</v>
      </c>
      <c r="C56" s="1">
        <v>-3480</v>
      </c>
    </row>
    <row r="57" spans="1:3" x14ac:dyDescent="0.2">
      <c r="A57" t="s">
        <v>181</v>
      </c>
      <c r="B57" t="s">
        <v>180</v>
      </c>
      <c r="C57" s="1">
        <v>-1500</v>
      </c>
    </row>
    <row r="58" spans="1:3" x14ac:dyDescent="0.2">
      <c r="A58" t="s">
        <v>179</v>
      </c>
      <c r="B58" t="s">
        <v>178</v>
      </c>
      <c r="C58">
        <v>-940</v>
      </c>
    </row>
    <row r="59" spans="1:3" x14ac:dyDescent="0.2">
      <c r="A59" t="s">
        <v>177</v>
      </c>
      <c r="B59" t="s">
        <v>176</v>
      </c>
      <c r="C59">
        <v>-390</v>
      </c>
    </row>
    <row r="60" spans="1:3" x14ac:dyDescent="0.2">
      <c r="A60" t="s">
        <v>175</v>
      </c>
      <c r="B60" t="s">
        <v>174</v>
      </c>
      <c r="C60" s="1">
        <v>-7600</v>
      </c>
    </row>
    <row r="61" spans="1:3" x14ac:dyDescent="0.2">
      <c r="A61" t="s">
        <v>173</v>
      </c>
      <c r="B61" t="s">
        <v>172</v>
      </c>
      <c r="C61">
        <v>-490</v>
      </c>
    </row>
    <row r="62" spans="1:3" x14ac:dyDescent="0.2">
      <c r="A62" t="s">
        <v>171</v>
      </c>
      <c r="B62" t="s">
        <v>170</v>
      </c>
      <c r="C62" s="1">
        <v>-14230</v>
      </c>
    </row>
    <row r="63" spans="1:3" x14ac:dyDescent="0.2">
      <c r="A63" t="s">
        <v>169</v>
      </c>
      <c r="B63" t="s">
        <v>168</v>
      </c>
      <c r="C63" s="1">
        <v>-13610</v>
      </c>
    </row>
    <row r="64" spans="1:3" x14ac:dyDescent="0.2">
      <c r="A64" t="s">
        <v>167</v>
      </c>
      <c r="B64" t="s">
        <v>165</v>
      </c>
      <c r="C64" s="1">
        <v>-12680</v>
      </c>
    </row>
    <row r="65" spans="1:3" x14ac:dyDescent="0.2">
      <c r="A65" t="s">
        <v>166</v>
      </c>
      <c r="B65" t="s">
        <v>165</v>
      </c>
      <c r="C65" s="1">
        <v>-58260</v>
      </c>
    </row>
    <row r="66" spans="1:3" x14ac:dyDescent="0.2">
      <c r="A66" t="s">
        <v>164</v>
      </c>
      <c r="B66" t="s">
        <v>163</v>
      </c>
      <c r="C66" s="1">
        <v>-2170</v>
      </c>
    </row>
    <row r="67" spans="1:3" x14ac:dyDescent="0.2">
      <c r="A67" t="s">
        <v>162</v>
      </c>
      <c r="B67" t="s">
        <v>161</v>
      </c>
      <c r="C67" s="1">
        <v>85321</v>
      </c>
    </row>
    <row r="68" spans="1:3" x14ac:dyDescent="0.2">
      <c r="A68" t="s">
        <v>160</v>
      </c>
      <c r="B68" t="s">
        <v>159</v>
      </c>
      <c r="C68">
        <v>-500</v>
      </c>
    </row>
    <row r="69" spans="1:3" x14ac:dyDescent="0.2">
      <c r="A69" t="s">
        <v>158</v>
      </c>
      <c r="B69" t="s">
        <v>157</v>
      </c>
      <c r="C69" s="1">
        <v>170452</v>
      </c>
    </row>
    <row r="70" spans="1:3" x14ac:dyDescent="0.2">
      <c r="A70" t="s">
        <v>156</v>
      </c>
      <c r="B70" t="s">
        <v>155</v>
      </c>
      <c r="C70" s="1">
        <v>26500</v>
      </c>
    </row>
    <row r="71" spans="1:3" x14ac:dyDescent="0.2">
      <c r="A71" t="s">
        <v>150</v>
      </c>
      <c r="B71" t="s">
        <v>149</v>
      </c>
      <c r="C71" s="1">
        <v>3294</v>
      </c>
    </row>
    <row r="72" spans="1:3" x14ac:dyDescent="0.2">
      <c r="A72" t="s">
        <v>136</v>
      </c>
      <c r="B72" t="s">
        <v>135</v>
      </c>
      <c r="C72" s="1">
        <v>8799</v>
      </c>
    </row>
    <row r="73" spans="1:3" x14ac:dyDescent="0.2">
      <c r="A73" t="s">
        <v>132</v>
      </c>
      <c r="B73" t="s">
        <v>131</v>
      </c>
      <c r="C73" s="1">
        <v>2084062</v>
      </c>
    </row>
    <row r="74" spans="1:3" x14ac:dyDescent="0.2">
      <c r="A74" t="s">
        <v>121</v>
      </c>
      <c r="B74" t="s">
        <v>120</v>
      </c>
      <c r="C74" s="1">
        <v>785880</v>
      </c>
    </row>
    <row r="75" spans="1:3" x14ac:dyDescent="0.2">
      <c r="A75" t="s">
        <v>119</v>
      </c>
      <c r="B75" t="s">
        <v>118</v>
      </c>
      <c r="C75" s="1">
        <v>100089</v>
      </c>
    </row>
    <row r="76" spans="1:3" x14ac:dyDescent="0.2">
      <c r="A76" t="s">
        <v>117</v>
      </c>
      <c r="B76" t="s">
        <v>116</v>
      </c>
      <c r="C76" s="1">
        <v>244100</v>
      </c>
    </row>
    <row r="77" spans="1:3" x14ac:dyDescent="0.2">
      <c r="A77" t="s">
        <v>115</v>
      </c>
      <c r="B77" t="s">
        <v>114</v>
      </c>
      <c r="C77" s="1">
        <v>6131</v>
      </c>
    </row>
    <row r="78" spans="1:3" x14ac:dyDescent="0.2">
      <c r="A78" t="s">
        <v>113</v>
      </c>
      <c r="B78" t="s">
        <v>112</v>
      </c>
      <c r="C78" s="1">
        <v>4052</v>
      </c>
    </row>
    <row r="79" spans="1:3" x14ac:dyDescent="0.2">
      <c r="A79" t="s">
        <v>111</v>
      </c>
      <c r="B79" t="s">
        <v>110</v>
      </c>
      <c r="C79" s="1">
        <v>404671</v>
      </c>
    </row>
    <row r="80" spans="1:3" x14ac:dyDescent="0.2">
      <c r="A80" t="s">
        <v>109</v>
      </c>
      <c r="B80" t="s">
        <v>108</v>
      </c>
      <c r="C80" s="1">
        <v>5431</v>
      </c>
    </row>
    <row r="81" spans="1:3" x14ac:dyDescent="0.2">
      <c r="A81" t="s">
        <v>107</v>
      </c>
      <c r="B81" t="s">
        <v>106</v>
      </c>
      <c r="C81" s="1">
        <v>2884</v>
      </c>
    </row>
    <row r="82" spans="1:3" x14ac:dyDescent="0.2">
      <c r="A82" t="s">
        <v>105</v>
      </c>
      <c r="B82" t="s">
        <v>104</v>
      </c>
      <c r="C82" s="1">
        <v>3781</v>
      </c>
    </row>
    <row r="83" spans="1:3" x14ac:dyDescent="0.2">
      <c r="A83" t="s">
        <v>103</v>
      </c>
      <c r="B83" t="s">
        <v>102</v>
      </c>
      <c r="C83" s="1">
        <v>5136</v>
      </c>
    </row>
    <row r="84" spans="1:3" x14ac:dyDescent="0.2">
      <c r="A84" t="s">
        <v>101</v>
      </c>
      <c r="B84" t="s">
        <v>100</v>
      </c>
      <c r="C84" s="1">
        <v>113291</v>
      </c>
    </row>
    <row r="85" spans="1:3" x14ac:dyDescent="0.2">
      <c r="A85" t="s">
        <v>99</v>
      </c>
      <c r="B85" t="s">
        <v>98</v>
      </c>
      <c r="C85" s="1">
        <v>10765</v>
      </c>
    </row>
    <row r="86" spans="1:3" x14ac:dyDescent="0.2">
      <c r="A86" t="s">
        <v>49</v>
      </c>
      <c r="B86" t="s">
        <v>48</v>
      </c>
      <c r="C86" s="1">
        <v>68929</v>
      </c>
    </row>
    <row r="87" spans="1:3" x14ac:dyDescent="0.2">
      <c r="A87" t="s">
        <v>45</v>
      </c>
      <c r="B87" t="s">
        <v>44</v>
      </c>
      <c r="C87" s="1">
        <v>57170</v>
      </c>
    </row>
    <row r="88" spans="1:3" x14ac:dyDescent="0.2">
      <c r="A88" t="s">
        <v>43</v>
      </c>
      <c r="B88" t="s">
        <v>42</v>
      </c>
      <c r="C88" s="1">
        <v>7430</v>
      </c>
    </row>
    <row r="89" spans="1:3" x14ac:dyDescent="0.2">
      <c r="A89" t="s">
        <v>41</v>
      </c>
      <c r="B89" t="s">
        <v>40</v>
      </c>
      <c r="C89" s="1">
        <v>-1180</v>
      </c>
    </row>
    <row r="90" spans="1:3" x14ac:dyDescent="0.2">
      <c r="A90" t="s">
        <v>39</v>
      </c>
      <c r="B90" t="s">
        <v>38</v>
      </c>
      <c r="C90" s="1">
        <v>-3000</v>
      </c>
    </row>
    <row r="91" spans="1:3" x14ac:dyDescent="0.2">
      <c r="A91" t="s">
        <v>37</v>
      </c>
      <c r="B91" t="s">
        <v>36</v>
      </c>
      <c r="C91" s="1">
        <v>4070</v>
      </c>
    </row>
    <row r="92" spans="1:3" x14ac:dyDescent="0.2">
      <c r="A92" t="s">
        <v>35</v>
      </c>
      <c r="B92" t="s">
        <v>34</v>
      </c>
      <c r="C92">
        <v>-460</v>
      </c>
    </row>
    <row r="93" spans="1:3" x14ac:dyDescent="0.2">
      <c r="A93" t="s">
        <v>33</v>
      </c>
      <c r="B93" t="s">
        <v>32</v>
      </c>
      <c r="C93" s="1">
        <v>98252</v>
      </c>
    </row>
    <row r="94" spans="1:3" x14ac:dyDescent="0.2">
      <c r="A94" t="s">
        <v>25</v>
      </c>
      <c r="B94" t="s">
        <v>24</v>
      </c>
      <c r="C94" s="1">
        <v>385306</v>
      </c>
    </row>
    <row r="95" spans="1:3" x14ac:dyDescent="0.2">
      <c r="A95" t="s">
        <v>23</v>
      </c>
      <c r="B95" t="s">
        <v>22</v>
      </c>
      <c r="C95" s="1">
        <v>109745</v>
      </c>
    </row>
    <row r="96" spans="1:3" x14ac:dyDescent="0.2">
      <c r="A96" t="s">
        <v>21</v>
      </c>
      <c r="B96" t="s">
        <v>20</v>
      </c>
      <c r="C96" s="1">
        <v>174876</v>
      </c>
    </row>
    <row r="97" spans="1:3" x14ac:dyDescent="0.2">
      <c r="A97" t="s">
        <v>19</v>
      </c>
      <c r="B97" t="s">
        <v>18</v>
      </c>
      <c r="C97" s="1">
        <v>14718</v>
      </c>
    </row>
    <row r="98" spans="1:3" x14ac:dyDescent="0.2">
      <c r="A98" t="s">
        <v>17</v>
      </c>
      <c r="B98" t="s">
        <v>16</v>
      </c>
      <c r="C98" s="1">
        <v>80957</v>
      </c>
    </row>
    <row r="99" spans="1:3" x14ac:dyDescent="0.2">
      <c r="A99" t="s">
        <v>13</v>
      </c>
      <c r="B99" t="s">
        <v>12</v>
      </c>
      <c r="C99" s="1">
        <v>3344590</v>
      </c>
    </row>
    <row r="100" spans="1:3" x14ac:dyDescent="0.2">
      <c r="A100" t="s">
        <v>11</v>
      </c>
      <c r="B100" t="s">
        <v>10</v>
      </c>
      <c r="C100" s="1">
        <v>-5630</v>
      </c>
    </row>
    <row r="101" spans="1:3" x14ac:dyDescent="0.2">
      <c r="A101" t="s">
        <v>9</v>
      </c>
      <c r="B101" t="s">
        <v>8</v>
      </c>
      <c r="C101" s="1">
        <v>65000</v>
      </c>
    </row>
    <row r="102" spans="1:3" x14ac:dyDescent="0.2">
      <c r="A102" t="s">
        <v>7</v>
      </c>
      <c r="B102" t="s">
        <v>6</v>
      </c>
      <c r="C102" s="1">
        <v>48000</v>
      </c>
    </row>
    <row r="103" spans="1:3" x14ac:dyDescent="0.2">
      <c r="A103" t="s">
        <v>5</v>
      </c>
      <c r="B103" t="s">
        <v>4</v>
      </c>
      <c r="C103" s="1">
        <v>49000</v>
      </c>
    </row>
    <row r="104" spans="1:3" x14ac:dyDescent="0.2">
      <c r="A104" t="s">
        <v>3</v>
      </c>
      <c r="B104" t="s">
        <v>2</v>
      </c>
      <c r="C104" s="1">
        <v>11050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sqref="A1:N1"/>
    </sheetView>
  </sheetViews>
  <sheetFormatPr defaultRowHeight="14.25" x14ac:dyDescent="0.2"/>
  <cols>
    <col min="1" max="1" width="7.25" bestFit="1" customWidth="1"/>
    <col min="2" max="2" width="27.75" bestFit="1" customWidth="1"/>
    <col min="3" max="3" width="8.875" bestFit="1" customWidth="1"/>
  </cols>
  <sheetData>
    <row r="1" spans="1:3" x14ac:dyDescent="0.2">
      <c r="A1" t="s">
        <v>395</v>
      </c>
      <c r="B1" t="s">
        <v>394</v>
      </c>
      <c r="C1" t="s">
        <v>393</v>
      </c>
    </row>
    <row r="2" spans="1:3" x14ac:dyDescent="0.2">
      <c r="B2" t="s">
        <v>392</v>
      </c>
      <c r="C2" s="1">
        <v>3323458</v>
      </c>
    </row>
    <row r="3" spans="1:3" x14ac:dyDescent="0.2">
      <c r="A3" t="s">
        <v>325</v>
      </c>
      <c r="B3" t="s">
        <v>324</v>
      </c>
      <c r="C3" s="1">
        <v>36514</v>
      </c>
    </row>
    <row r="4" spans="1:3" x14ac:dyDescent="0.2">
      <c r="A4" t="s">
        <v>323</v>
      </c>
      <c r="B4" t="s">
        <v>322</v>
      </c>
      <c r="C4" s="1">
        <v>7340</v>
      </c>
    </row>
    <row r="5" spans="1:3" x14ac:dyDescent="0.2">
      <c r="A5" t="s">
        <v>321</v>
      </c>
      <c r="B5" t="s">
        <v>320</v>
      </c>
      <c r="C5">
        <v>-550</v>
      </c>
    </row>
    <row r="6" spans="1:3" x14ac:dyDescent="0.2">
      <c r="A6" t="s">
        <v>319</v>
      </c>
      <c r="B6" t="s">
        <v>318</v>
      </c>
      <c r="C6" s="1">
        <v>19320</v>
      </c>
    </row>
    <row r="7" spans="1:3" x14ac:dyDescent="0.2">
      <c r="A7" t="s">
        <v>317</v>
      </c>
      <c r="B7" t="s">
        <v>316</v>
      </c>
      <c r="C7" s="1">
        <v>6250</v>
      </c>
    </row>
    <row r="8" spans="1:3" x14ac:dyDescent="0.2">
      <c r="A8" t="s">
        <v>222</v>
      </c>
      <c r="B8" t="s">
        <v>221</v>
      </c>
      <c r="C8" s="1">
        <v>410000</v>
      </c>
    </row>
    <row r="9" spans="1:3" x14ac:dyDescent="0.2">
      <c r="A9" t="s">
        <v>154</v>
      </c>
      <c r="B9" t="s">
        <v>153</v>
      </c>
      <c r="C9" s="1">
        <v>237820</v>
      </c>
    </row>
    <row r="10" spans="1:3" x14ac:dyDescent="0.2">
      <c r="A10" t="s">
        <v>152</v>
      </c>
      <c r="B10" t="s">
        <v>151</v>
      </c>
      <c r="C10" s="1">
        <v>7000</v>
      </c>
    </row>
    <row r="11" spans="1:3" x14ac:dyDescent="0.2">
      <c r="A11" t="s">
        <v>148</v>
      </c>
      <c r="B11" t="s">
        <v>147</v>
      </c>
      <c r="C11" s="1">
        <v>195868</v>
      </c>
    </row>
    <row r="12" spans="1:3" x14ac:dyDescent="0.2">
      <c r="A12" t="s">
        <v>146</v>
      </c>
      <c r="B12" t="s">
        <v>145</v>
      </c>
      <c r="C12" s="1">
        <v>-13725</v>
      </c>
    </row>
    <row r="13" spans="1:3" x14ac:dyDescent="0.2">
      <c r="A13" t="s">
        <v>144</v>
      </c>
      <c r="B13" t="s">
        <v>143</v>
      </c>
      <c r="C13" s="1">
        <v>967925</v>
      </c>
    </row>
    <row r="14" spans="1:3" x14ac:dyDescent="0.2">
      <c r="A14" t="s">
        <v>142</v>
      </c>
      <c r="B14" t="s">
        <v>141</v>
      </c>
      <c r="C14" s="1">
        <v>113506</v>
      </c>
    </row>
    <row r="15" spans="1:3" x14ac:dyDescent="0.2">
      <c r="A15" t="s">
        <v>138</v>
      </c>
      <c r="B15" t="s">
        <v>137</v>
      </c>
      <c r="C15" s="1">
        <v>42300</v>
      </c>
    </row>
    <row r="16" spans="1:3" x14ac:dyDescent="0.2">
      <c r="A16" t="s">
        <v>134</v>
      </c>
      <c r="B16" t="s">
        <v>133</v>
      </c>
      <c r="C16" s="1">
        <v>133063</v>
      </c>
    </row>
    <row r="17" spans="1:3" x14ac:dyDescent="0.2">
      <c r="A17" t="s">
        <v>130</v>
      </c>
      <c r="B17" t="s">
        <v>129</v>
      </c>
      <c r="C17" s="1">
        <v>61253</v>
      </c>
    </row>
    <row r="18" spans="1:3" x14ac:dyDescent="0.2">
      <c r="A18" t="s">
        <v>126</v>
      </c>
      <c r="B18" t="s">
        <v>483</v>
      </c>
      <c r="C18" s="1">
        <v>-23194</v>
      </c>
    </row>
    <row r="19" spans="1:3" x14ac:dyDescent="0.2">
      <c r="A19" t="s">
        <v>125</v>
      </c>
      <c r="B19" t="s">
        <v>124</v>
      </c>
      <c r="C19" s="1">
        <v>-16316</v>
      </c>
    </row>
    <row r="20" spans="1:3" x14ac:dyDescent="0.2">
      <c r="A20" t="s">
        <v>123</v>
      </c>
      <c r="B20" t="s">
        <v>122</v>
      </c>
      <c r="C20" s="1">
        <v>16082</v>
      </c>
    </row>
    <row r="21" spans="1:3" x14ac:dyDescent="0.2">
      <c r="A21" t="s">
        <v>47</v>
      </c>
      <c r="B21" t="s">
        <v>46</v>
      </c>
      <c r="C21" s="1">
        <v>-30820</v>
      </c>
    </row>
    <row r="22" spans="1:3" x14ac:dyDescent="0.2">
      <c r="A22" t="s">
        <v>31</v>
      </c>
      <c r="B22" t="s">
        <v>30</v>
      </c>
      <c r="C22" s="1">
        <v>424167</v>
      </c>
    </row>
    <row r="23" spans="1:3" x14ac:dyDescent="0.2">
      <c r="A23" t="s">
        <v>29</v>
      </c>
      <c r="B23" t="s">
        <v>28</v>
      </c>
      <c r="C23" s="1">
        <v>32010</v>
      </c>
    </row>
    <row r="24" spans="1:3" x14ac:dyDescent="0.2">
      <c r="A24" t="s">
        <v>27</v>
      </c>
      <c r="B24" t="s">
        <v>26</v>
      </c>
      <c r="C24" s="1">
        <v>419082</v>
      </c>
    </row>
    <row r="25" spans="1:3" x14ac:dyDescent="0.2">
      <c r="A25" t="s">
        <v>15</v>
      </c>
      <c r="B25" t="s">
        <v>14</v>
      </c>
      <c r="C25" s="1">
        <v>278563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sqref="A1:M1"/>
    </sheetView>
  </sheetViews>
  <sheetFormatPr defaultRowHeight="14.25" x14ac:dyDescent="0.2"/>
  <cols>
    <col min="1" max="1" width="8.25" bestFit="1" customWidth="1"/>
    <col min="2" max="2" width="35.125" bestFit="1" customWidth="1"/>
    <col min="3" max="3" width="10.5" bestFit="1" customWidth="1"/>
    <col min="4" max="4" width="14" bestFit="1" customWidth="1"/>
  </cols>
  <sheetData>
    <row r="1" spans="1:4" x14ac:dyDescent="0.2">
      <c r="A1" t="s">
        <v>395</v>
      </c>
      <c r="B1" t="s">
        <v>394</v>
      </c>
      <c r="C1" t="s">
        <v>393</v>
      </c>
    </row>
    <row r="2" spans="1:4" x14ac:dyDescent="0.2">
      <c r="A2" t="s">
        <v>565</v>
      </c>
      <c r="B2" t="s">
        <v>564</v>
      </c>
      <c r="C2" s="1">
        <v>-843989</v>
      </c>
      <c r="D2" t="s">
        <v>563</v>
      </c>
    </row>
    <row r="3" spans="1:4" x14ac:dyDescent="0.2">
      <c r="A3" t="s">
        <v>562</v>
      </c>
      <c r="B3" t="s">
        <v>561</v>
      </c>
      <c r="C3" s="1">
        <v>-314000</v>
      </c>
      <c r="D3" t="s">
        <v>496</v>
      </c>
    </row>
    <row r="4" spans="1:4" x14ac:dyDescent="0.2">
      <c r="A4" t="s">
        <v>560</v>
      </c>
      <c r="B4" t="s">
        <v>559</v>
      </c>
      <c r="C4" s="1">
        <v>-561460</v>
      </c>
      <c r="D4" t="s">
        <v>496</v>
      </c>
    </row>
    <row r="5" spans="1:4" x14ac:dyDescent="0.2">
      <c r="A5" t="s">
        <v>558</v>
      </c>
      <c r="B5" t="s">
        <v>557</v>
      </c>
      <c r="C5" s="1">
        <v>-478509</v>
      </c>
      <c r="D5" t="s">
        <v>496</v>
      </c>
    </row>
    <row r="6" spans="1:4" x14ac:dyDescent="0.2">
      <c r="A6" t="s">
        <v>556</v>
      </c>
      <c r="B6" t="s">
        <v>555</v>
      </c>
      <c r="C6" s="1">
        <v>-20000</v>
      </c>
      <c r="D6" t="s">
        <v>496</v>
      </c>
    </row>
    <row r="7" spans="1:4" x14ac:dyDescent="0.2">
      <c r="A7" t="s">
        <v>554</v>
      </c>
      <c r="B7" t="s">
        <v>553</v>
      </c>
      <c r="C7" s="1">
        <v>-44760</v>
      </c>
      <c r="D7" t="s">
        <v>496</v>
      </c>
    </row>
    <row r="8" spans="1:4" x14ac:dyDescent="0.2">
      <c r="A8" t="s">
        <v>552</v>
      </c>
      <c r="B8" t="s">
        <v>551</v>
      </c>
      <c r="C8" s="1">
        <v>-18750</v>
      </c>
      <c r="D8" t="s">
        <v>496</v>
      </c>
    </row>
    <row r="9" spans="1:4" x14ac:dyDescent="0.2">
      <c r="A9" t="s">
        <v>550</v>
      </c>
      <c r="B9" t="s">
        <v>549</v>
      </c>
      <c r="C9" s="1">
        <v>-493680</v>
      </c>
      <c r="D9" t="s">
        <v>496</v>
      </c>
    </row>
    <row r="10" spans="1:4" x14ac:dyDescent="0.2">
      <c r="A10" t="s">
        <v>548</v>
      </c>
      <c r="B10" t="s">
        <v>547</v>
      </c>
      <c r="C10" s="1">
        <v>-822150</v>
      </c>
      <c r="D10" t="s">
        <v>496</v>
      </c>
    </row>
    <row r="11" spans="1:4" x14ac:dyDescent="0.2">
      <c r="A11" t="s">
        <v>546</v>
      </c>
      <c r="B11" t="s">
        <v>545</v>
      </c>
      <c r="C11" s="1">
        <v>-12000</v>
      </c>
      <c r="D11" t="s">
        <v>496</v>
      </c>
    </row>
    <row r="12" spans="1:4" x14ac:dyDescent="0.2">
      <c r="A12" t="s">
        <v>544</v>
      </c>
      <c r="B12" t="s">
        <v>543</v>
      </c>
      <c r="C12" s="1">
        <v>-12450</v>
      </c>
      <c r="D12" t="s">
        <v>496</v>
      </c>
    </row>
    <row r="13" spans="1:4" x14ac:dyDescent="0.2">
      <c r="A13" t="s">
        <v>542</v>
      </c>
      <c r="B13" t="s">
        <v>541</v>
      </c>
      <c r="C13" s="1">
        <v>-1311370</v>
      </c>
      <c r="D13" t="s">
        <v>541</v>
      </c>
    </row>
    <row r="14" spans="1:4" x14ac:dyDescent="0.2">
      <c r="A14" t="s">
        <v>540</v>
      </c>
      <c r="B14" t="s">
        <v>539</v>
      </c>
      <c r="C14" s="1">
        <v>-4000</v>
      </c>
      <c r="D14" t="s">
        <v>496</v>
      </c>
    </row>
    <row r="15" spans="1:4" x14ac:dyDescent="0.2">
      <c r="A15" t="s">
        <v>538</v>
      </c>
      <c r="B15" t="s">
        <v>537</v>
      </c>
      <c r="C15" s="1">
        <v>-4500</v>
      </c>
      <c r="D15" t="s">
        <v>541</v>
      </c>
    </row>
    <row r="16" spans="1:4" x14ac:dyDescent="0.2">
      <c r="A16" t="s">
        <v>536</v>
      </c>
      <c r="B16" t="s">
        <v>535</v>
      </c>
      <c r="C16" s="1">
        <v>-20000</v>
      </c>
      <c r="D16" t="s">
        <v>496</v>
      </c>
    </row>
    <row r="17" spans="1:4" x14ac:dyDescent="0.2">
      <c r="A17" t="s">
        <v>534</v>
      </c>
      <c r="B17" t="s">
        <v>533</v>
      </c>
      <c r="C17" s="1">
        <v>-4500</v>
      </c>
      <c r="D17" t="s">
        <v>496</v>
      </c>
    </row>
    <row r="18" spans="1:4" x14ac:dyDescent="0.2">
      <c r="A18" t="s">
        <v>532</v>
      </c>
      <c r="B18" t="s">
        <v>531</v>
      </c>
      <c r="C18" s="1">
        <v>-600000</v>
      </c>
      <c r="D18" t="s">
        <v>541</v>
      </c>
    </row>
    <row r="19" spans="1:4" x14ac:dyDescent="0.2">
      <c r="A19" t="s">
        <v>530</v>
      </c>
      <c r="B19" t="s">
        <v>529</v>
      </c>
      <c r="C19" s="1">
        <v>-125000</v>
      </c>
      <c r="D19" t="s">
        <v>541</v>
      </c>
    </row>
    <row r="20" spans="1:4" x14ac:dyDescent="0.2">
      <c r="A20" t="s">
        <v>528</v>
      </c>
      <c r="B20" t="s">
        <v>527</v>
      </c>
      <c r="C20" s="1">
        <v>-30000</v>
      </c>
      <c r="D20" t="s">
        <v>541</v>
      </c>
    </row>
    <row r="21" spans="1:4" x14ac:dyDescent="0.2">
      <c r="A21" t="s">
        <v>526</v>
      </c>
      <c r="B21" t="s">
        <v>525</v>
      </c>
      <c r="C21" s="1">
        <v>-2000</v>
      </c>
      <c r="D21" t="s">
        <v>541</v>
      </c>
    </row>
    <row r="22" spans="1:4" x14ac:dyDescent="0.2">
      <c r="A22" t="s">
        <v>524</v>
      </c>
      <c r="B22" t="s">
        <v>523</v>
      </c>
      <c r="C22" s="1">
        <v>-39250</v>
      </c>
      <c r="D22" t="s">
        <v>541</v>
      </c>
    </row>
    <row r="23" spans="1:4" x14ac:dyDescent="0.2">
      <c r="A23" t="s">
        <v>522</v>
      </c>
      <c r="B23" t="s">
        <v>521</v>
      </c>
      <c r="C23" s="1">
        <v>-40000</v>
      </c>
      <c r="D23" t="s">
        <v>541</v>
      </c>
    </row>
    <row r="24" spans="1:4" x14ac:dyDescent="0.2">
      <c r="A24" t="s">
        <v>520</v>
      </c>
      <c r="B24" t="s">
        <v>519</v>
      </c>
      <c r="C24" s="1">
        <v>-75720</v>
      </c>
      <c r="D24" t="s">
        <v>541</v>
      </c>
    </row>
    <row r="25" spans="1:4" x14ac:dyDescent="0.2">
      <c r="A25" t="s">
        <v>518</v>
      </c>
      <c r="B25" t="s">
        <v>517</v>
      </c>
      <c r="C25" s="1">
        <v>-2000</v>
      </c>
      <c r="D25" t="s">
        <v>496</v>
      </c>
    </row>
    <row r="26" spans="1:4" x14ac:dyDescent="0.2">
      <c r="A26" t="s">
        <v>516</v>
      </c>
      <c r="B26" t="s">
        <v>515</v>
      </c>
      <c r="C26" s="1">
        <v>-346150</v>
      </c>
      <c r="D26" t="s">
        <v>541</v>
      </c>
    </row>
    <row r="27" spans="1:4" x14ac:dyDescent="0.2">
      <c r="A27" t="s">
        <v>514</v>
      </c>
      <c r="B27" t="s">
        <v>513</v>
      </c>
      <c r="C27" s="1">
        <v>-249000</v>
      </c>
      <c r="D27" t="s">
        <v>496</v>
      </c>
    </row>
    <row r="28" spans="1:4" x14ac:dyDescent="0.2">
      <c r="A28" t="s">
        <v>512</v>
      </c>
      <c r="B28" t="s">
        <v>511</v>
      </c>
      <c r="C28" s="1">
        <v>-1430</v>
      </c>
      <c r="D28" t="s">
        <v>496</v>
      </c>
    </row>
    <row r="29" spans="1:4" x14ac:dyDescent="0.2">
      <c r="A29" t="s">
        <v>510</v>
      </c>
      <c r="B29" t="s">
        <v>509</v>
      </c>
      <c r="C29" s="1">
        <v>-2481275</v>
      </c>
      <c r="D29" t="s">
        <v>496</v>
      </c>
    </row>
    <row r="30" spans="1:4" x14ac:dyDescent="0.2">
      <c r="A30" t="s">
        <v>508</v>
      </c>
      <c r="B30" t="s">
        <v>507</v>
      </c>
      <c r="C30" s="1">
        <v>-180500</v>
      </c>
      <c r="D30" t="s">
        <v>496</v>
      </c>
    </row>
    <row r="31" spans="1:4" x14ac:dyDescent="0.2">
      <c r="A31" t="s">
        <v>506</v>
      </c>
      <c r="B31" t="s">
        <v>505</v>
      </c>
      <c r="C31" s="1">
        <v>-72000</v>
      </c>
      <c r="D31" t="s">
        <v>496</v>
      </c>
    </row>
    <row r="32" spans="1:4" x14ac:dyDescent="0.2">
      <c r="A32" t="s">
        <v>504</v>
      </c>
      <c r="B32" t="s">
        <v>503</v>
      </c>
      <c r="C32" s="1">
        <v>-301430</v>
      </c>
      <c r="D32" t="s">
        <v>541</v>
      </c>
    </row>
    <row r="33" spans="1:4" x14ac:dyDescent="0.2">
      <c r="A33" t="s">
        <v>502</v>
      </c>
      <c r="B33" t="s">
        <v>501</v>
      </c>
      <c r="C33" s="1">
        <v>-96530</v>
      </c>
      <c r="D33" t="s">
        <v>496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General Fund</vt:lpstr>
      <vt:lpstr>HRA</vt:lpstr>
      <vt:lpstr>Sheet2</vt:lpstr>
      <vt:lpstr>Sheet3</vt:lpstr>
      <vt:lpstr>Sheet4</vt:lpstr>
      <vt:lpstr>Sheet5</vt:lpstr>
      <vt:lpstr>Sheet6</vt:lpstr>
      <vt:lpstr>Income</vt:lpstr>
    </vt:vector>
  </TitlesOfParts>
  <Company>Ashfield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M.Brennan</dc:creator>
  <cp:lastModifiedBy>R.Bowskill</cp:lastModifiedBy>
  <cp:lastPrinted>2019-04-02T11:41:31Z</cp:lastPrinted>
  <dcterms:created xsi:type="dcterms:W3CDTF">2019-03-05T12:01:44Z</dcterms:created>
  <dcterms:modified xsi:type="dcterms:W3CDTF">2019-04-30T08:37:30Z</dcterms:modified>
</cp:coreProperties>
</file>